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8" windowWidth="14808" windowHeight="7716" activeTab="1"/>
  </bookViews>
  <sheets>
    <sheet name="ฐานการคำนวณ (ห้ามลบ)" sheetId="1" r:id="rId1"/>
    <sheet name="ข้อมูล" sheetId="2" r:id="rId2"/>
  </sheets>
  <definedNames>
    <definedName name="_xlnm._FilterDatabase" localSheetId="1" hidden="1">'ข้อมูล'!$A$3:$AS$34</definedName>
    <definedName name="_xlnm.Print_Area" localSheetId="1">'ข้อมูล'!$A$1:$AT$160</definedName>
  </definedNames>
  <calcPr fullCalcOnLoad="1"/>
</workbook>
</file>

<file path=xl/sharedStrings.xml><?xml version="1.0" encoding="utf-8"?>
<sst xmlns="http://schemas.openxmlformats.org/spreadsheetml/2006/main" count="514" uniqueCount="147">
  <si>
    <t>ผู้ช่วยศาสตราจารย์</t>
  </si>
  <si>
    <t>อาจารย์</t>
  </si>
  <si>
    <t>รองศาสตราจารย์</t>
  </si>
  <si>
    <t>ทั่วไป</t>
  </si>
  <si>
    <t>วิชาการ</t>
  </si>
  <si>
    <t>ปฏิบัติงาน</t>
  </si>
  <si>
    <t>ปฏิบัติการ</t>
  </si>
  <si>
    <t>ชำนาญงาน</t>
  </si>
  <si>
    <t>ชำนาญการ</t>
  </si>
  <si>
    <t>ระดับ</t>
  </si>
  <si>
    <t>ศาสตราจารย์</t>
  </si>
  <si>
    <t>Mid Point</t>
  </si>
  <si>
    <t>ฐานในการคำนวณ</t>
  </si>
  <si>
    <t>บน</t>
  </si>
  <si>
    <t>ล่าง</t>
  </si>
  <si>
    <t>เชี่ยวชาญพิเศษ</t>
  </si>
  <si>
    <t>เชี่ยวชาญ</t>
  </si>
  <si>
    <t>ชำนาญการพิเศษ</t>
  </si>
  <si>
    <t>ชำนาญงานพิเศษ</t>
  </si>
  <si>
    <t>เลขที่ตำแหน่ง</t>
  </si>
  <si>
    <t>เงินเดือน</t>
  </si>
  <si>
    <t>ฐานในการ</t>
  </si>
  <si>
    <t>จำนวนเงิน</t>
  </si>
  <si>
    <t>ชื่อ-สกุล</t>
  </si>
  <si>
    <t>ชื่อตำแหน่ง</t>
  </si>
  <si>
    <t>ระดับตำแหน่ง</t>
  </si>
  <si>
    <t>เดิม</t>
  </si>
  <si>
    <t>คำนวณ</t>
  </si>
  <si>
    <t>ที่ได้เลื่อน</t>
  </si>
  <si>
    <t>หลังเลื่อน</t>
  </si>
  <si>
    <t>(บาท)</t>
  </si>
  <si>
    <t>จริง</t>
  </si>
  <si>
    <t>ประเภท</t>
  </si>
  <si>
    <t>เงินเดือนขั้นสูง</t>
  </si>
  <si>
    <t>ศาสตราจารย์*</t>
  </si>
  <si>
    <t>บริหาร</t>
  </si>
  <si>
    <t>วิชาชีพเฉพาะ / เชี่ยวชาญเฉพาะ</t>
  </si>
  <si>
    <t>ใช้คำนวณ</t>
  </si>
  <si>
    <t>ผู้อำนวยการสำนักงานอธิการบดีหรือเทียบเท่า</t>
  </si>
  <si>
    <t>ร้อยละที่ได้เลื่อน</t>
  </si>
  <si>
    <t>จำนวนเงินที่ได้เลื่อน</t>
  </si>
  <si>
    <t>เงินที่ใช้เลื่อน</t>
  </si>
  <si>
    <t>COLA</t>
  </si>
  <si>
    <t>ลำดับที่</t>
  </si>
  <si>
    <t>รวมวงเงินเลื่อนร้อยละ 3</t>
  </si>
  <si>
    <t>วงเงินคงเหลือ</t>
  </si>
  <si>
    <t>คิดเป็นร้อยละ</t>
  </si>
  <si>
    <t>การเลื่อนของ</t>
  </si>
  <si>
    <t>(1)</t>
  </si>
  <si>
    <t>(2)</t>
  </si>
  <si>
    <t>(3)</t>
  </si>
  <si>
    <t>(4)</t>
  </si>
  <si>
    <t>(5)</t>
  </si>
  <si>
    <t>(6)</t>
  </si>
  <si>
    <t>(7)</t>
  </si>
  <si>
    <t>(8)</t>
  </si>
  <si>
    <t>เลขประจำตัวประชาชน</t>
  </si>
  <si>
    <t>ระดับผลการประเมิน</t>
  </si>
  <si>
    <t>คะแนน ประเมิน</t>
  </si>
  <si>
    <t>หมายเหตุ</t>
  </si>
  <si>
    <t>ข้อมูลการลา</t>
  </si>
  <si>
    <t>ข้อมูลประกอบ</t>
  </si>
  <si>
    <t>ผู้บริหาร</t>
  </si>
  <si>
    <t>สถานะ</t>
  </si>
  <si>
    <t>วันบรรจุ</t>
  </si>
  <si>
    <t>งาน</t>
  </si>
  <si>
    <t>ภาค</t>
  </si>
  <si>
    <t>คณะ</t>
  </si>
  <si>
    <t>จำนวนเงินที่</t>
  </si>
  <si>
    <t>(วัน)</t>
  </si>
  <si>
    <t>ลาป่วย</t>
  </si>
  <si>
    <t>ลากิจ</t>
  </si>
  <si>
    <t>ขาด</t>
  </si>
  <si>
    <t>สาย</t>
  </si>
  <si>
    <t>(ปัดเศษเป็นสิบ)</t>
  </si>
  <si>
    <t xml:space="preserve">ส่วนที่ 1 </t>
  </si>
  <si>
    <t>ผู้อำนวยการกองหรือเทียบเท่า</t>
  </si>
  <si>
    <t>ชำนาญงานพิเศษ*</t>
  </si>
  <si>
    <t>-</t>
  </si>
  <si>
    <r>
      <rPr>
        <b/>
        <u val="single"/>
        <sz val="14"/>
        <color indexed="10"/>
        <rFont val="TH SarabunPSK"/>
        <family val="2"/>
      </rPr>
      <t xml:space="preserve">หัก </t>
    </r>
    <r>
      <rPr>
        <b/>
        <sz val="14"/>
        <color indexed="10"/>
        <rFont val="TH SarabunPSK"/>
        <family val="2"/>
      </rPr>
      <t>วงเงินกรณีลาศึกษาต่อ</t>
    </r>
  </si>
  <si>
    <t>ดีเด่น</t>
  </si>
  <si>
    <t>ดี</t>
  </si>
  <si>
    <t>ดีมาก</t>
  </si>
  <si>
    <t>ส่วนที่ 2</t>
  </si>
  <si>
    <t>(วงเงินที่ใช้เลื่อน Merit)</t>
  </si>
  <si>
    <t>ร้อยละที่</t>
  </si>
  <si>
    <t>ได้เลื่อน</t>
  </si>
  <si>
    <t>Merit</t>
  </si>
  <si>
    <t>ตามวงเงิน</t>
  </si>
  <si>
    <t xml:space="preserve">ส่วนที่ 3  </t>
  </si>
  <si>
    <t>(วงเงินที่ใช้เลื่อน Reward/Star)</t>
  </si>
  <si>
    <t>Reward/Star</t>
  </si>
  <si>
    <t>(9)</t>
  </si>
  <si>
    <t>ได้เลื่อนทั้ง 3 ส่วน</t>
  </si>
  <si>
    <t>(10)</t>
  </si>
  <si>
    <t>(11)</t>
  </si>
  <si>
    <t>เงินตอบแทน</t>
  </si>
  <si>
    <t>พิเศษ</t>
  </si>
  <si>
    <t>คะแนน</t>
  </si>
  <si>
    <t>เกรด</t>
  </si>
  <si>
    <t>ร้อยละ</t>
  </si>
  <si>
    <t>ต้องรับปรุง</t>
  </si>
  <si>
    <t>F</t>
  </si>
  <si>
    <t>พอใช้</t>
  </si>
  <si>
    <t>D</t>
  </si>
  <si>
    <t>D+</t>
  </si>
  <si>
    <t>C</t>
  </si>
  <si>
    <t>C+</t>
  </si>
  <si>
    <t>B</t>
  </si>
  <si>
    <t>B+</t>
  </si>
  <si>
    <t>A</t>
  </si>
  <si>
    <t>A+</t>
  </si>
  <si>
    <t xml:space="preserve"> (ส่วนที่ 1 + ส่วนที่ 2 + ส่วนที่ 3 = วงเงินเลื่อนร้อยละ 3)</t>
  </si>
  <si>
    <t>มหาวิทยาลัยนเรศวร</t>
  </si>
  <si>
    <t>(ใส่ข้อมูล ลำดับที่ 1)</t>
  </si>
  <si>
    <t>(ใส่ข้อมูล ลำดับที่ 2)</t>
  </si>
  <si>
    <t>ต้องปรับปรุง</t>
  </si>
  <si>
    <t>(ใส่ข้อมูล ลำดับที่ 3)</t>
  </si>
  <si>
    <t>คะแนนผลสัมฤทธิ์ของงาน</t>
  </si>
  <si>
    <t>คะแนนพฤติกรรมการปฏิบัติงาน</t>
  </si>
  <si>
    <t>แบบสรุปการพิจารณาเลื่อนเงินเดือนข้าราชการพลเรือนในสถาบันอุดมศึกษา ครั้งที่ 1 (1 เมษายน 2566)</t>
  </si>
  <si>
    <t>เงินที่ได้เลื่อน ณ 1 เมษายน 2566</t>
  </si>
  <si>
    <t>(วงเงินที่ใช้เลื่อน COLA ร้อยละ 1.5)</t>
  </si>
  <si>
    <t>เงินเดือนรวม ณ 1 มี.ค. 66</t>
  </si>
  <si>
    <t xml:space="preserve"> **คำแนะนำการใส่ข้อมูล**</t>
  </si>
  <si>
    <r>
      <t xml:space="preserve">1. กรุณาใส่ข้อมูลตามลำดับใน </t>
    </r>
    <r>
      <rPr>
        <b/>
        <sz val="14"/>
        <color indexed="17"/>
        <rFont val="TH SarabunPSK"/>
        <family val="2"/>
      </rPr>
      <t xml:space="preserve">ช่องสีเขียว </t>
    </r>
    <r>
      <rPr>
        <b/>
        <sz val="14"/>
        <color indexed="10"/>
        <rFont val="TH SarabunPSK"/>
        <family val="2"/>
      </rPr>
      <t>เท่านั้นนะคะ</t>
    </r>
  </si>
  <si>
    <t>2. ใส่ข้อมูล ลำดับที่ 1 ให้ครบทุกคนแล้วจะทราบวงเงินคงเหลือ</t>
  </si>
  <si>
    <t xml:space="preserve">    ที่ใช้เลื่อน Reward/Star ที่จะนำมาใส่ข้อมูลใน ลำดับที่ 2 ค่ะ</t>
  </si>
  <si>
    <t>3. อย่าลืมใส่ข้อมูลวันลาใน ลำดับที่ 3 ด้วยนะคะ</t>
  </si>
  <si>
    <r>
      <rPr>
        <b/>
        <u val="single"/>
        <sz val="14"/>
        <color indexed="10"/>
        <rFont val="TH SarabunPSK"/>
        <family val="2"/>
      </rPr>
      <t xml:space="preserve">หัก </t>
    </r>
    <r>
      <rPr>
        <b/>
        <sz val="14"/>
        <color indexed="10"/>
        <rFont val="TH SarabunPSK"/>
        <family val="2"/>
      </rPr>
      <t>ไว้ส่วนกลาง</t>
    </r>
  </si>
  <si>
    <t>วงเงินสำหรับใช้เลื่อน ณ 1 เม.ย. 66</t>
  </si>
  <si>
    <r>
      <rPr>
        <b/>
        <u val="single"/>
        <sz val="14"/>
        <rFont val="TH SarabunPSK"/>
        <family val="2"/>
      </rPr>
      <t>หัก</t>
    </r>
    <r>
      <rPr>
        <b/>
        <sz val="14"/>
        <rFont val="TH SarabunPSK"/>
        <family val="2"/>
      </rPr>
      <t xml:space="preserve"> เงินที่ใช้เลื่อน ณ 1 เม.ย. 66</t>
    </r>
  </si>
  <si>
    <r>
      <rPr>
        <b/>
        <u val="single"/>
        <sz val="18"/>
        <color indexed="10"/>
        <rFont val="TH SarabunPSK"/>
        <family val="2"/>
      </rPr>
      <t xml:space="preserve">หมายเหตุ </t>
    </r>
    <r>
      <rPr>
        <b/>
        <sz val="18"/>
        <color indexed="10"/>
        <rFont val="TH SarabunPSK"/>
        <family val="2"/>
      </rPr>
      <t xml:space="preserve"> กรุณาตรวจสอบข้อมูลให้เป็นไปตามระเบียบ/ข้อบังคับ และให้เป็นปัจจุบันอีกครั้ง </t>
    </r>
  </si>
  <si>
    <t>กรณีคะแนนประเมินต่ำกว่า 60 ไม่มีสิทธิเลื่อนเงินเดือน COLA Merit Reward Star (ตามข้อบังคับ ข้อ 9 (1))</t>
  </si>
  <si>
    <t xml:space="preserve">กรณีลาป่วยและลากิจส่วนตัวรวมกันเกิน 23 วันทำการ ไม่มีสิทธิเลื่อนเงินเดือน COLA Merit Reward Star (ตามข้อบังคับ ข้อ 9 (9)) </t>
  </si>
  <si>
    <t>ตั้งแต่วันที่ 1 ต.ค. 65 - 31 มี.ค. 66</t>
  </si>
  <si>
    <t>(12)</t>
  </si>
  <si>
    <t>(13)</t>
  </si>
  <si>
    <t>(14)</t>
  </si>
  <si>
    <t xml:space="preserve"> = (11) x 1.5%</t>
  </si>
  <si>
    <t xml:space="preserve"> = (11) x (7)</t>
  </si>
  <si>
    <t xml:space="preserve"> = (2)+(8)+(9)</t>
  </si>
  <si>
    <t xml:space="preserve"> = ((10)x100)/(11)</t>
  </si>
  <si>
    <t xml:space="preserve"> = (12)</t>
  </si>
  <si>
    <t xml:space="preserve"> = (10)</t>
  </si>
  <si>
    <t xml:space="preserve"> = (1) + (10)</t>
  </si>
  <si>
    <t xml:space="preserve"> = (11) x (12)</t>
  </si>
</sst>
</file>

<file path=xl/styles.xml><?xml version="1.0" encoding="utf-8"?>
<styleSheet xmlns="http://schemas.openxmlformats.org/spreadsheetml/2006/main">
  <numFmts count="31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(* #,##0_);_(* \(#,##0\);_(* &quot;-&quot;??_);_(@_)"/>
    <numFmt numFmtId="169" formatCode="_(* #,##0.0_);_(* \(#,##0.0\);_(* &quot;-&quot;??_);_(@_)"/>
    <numFmt numFmtId="170" formatCode="[$-1070000]d/mm/yyyy;@"/>
    <numFmt numFmtId="171" formatCode="_(* #,##0.000_);_(* \(#,##0.000\);_(* &quot;-&quot;??_);_(@_)"/>
    <numFmt numFmtId="172" formatCode="_(* #,##0.0000_);_(* \(#,##0.0000\);_(* &quot;-&quot;??_);_(@_)"/>
    <numFmt numFmtId="173" formatCode="[$-41E]d\ mmmm\ yyyy"/>
    <numFmt numFmtId="174" formatCode="[$-107041E]d\ mmmm\ 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;[Red]0.00"/>
    <numFmt numFmtId="183" formatCode="#,##0.00;[Red]#,##0.00"/>
    <numFmt numFmtId="184" formatCode="[$-107041E]d\ mmm\ yy;@"/>
    <numFmt numFmtId="185" formatCode="_-* #,##0.00_-;\-* #,##0.00_-;_-* &quot;-&quot;??_-;_-@_-"/>
    <numFmt numFmtId="186" formatCode="0.0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14"/>
      <name val="Cordia New"/>
      <family val="2"/>
    </font>
    <font>
      <sz val="16"/>
      <color indexed="8"/>
      <name val="TH SarabunPSK"/>
      <family val="2"/>
    </font>
    <font>
      <sz val="15"/>
      <name val="TH SarabunPSK"/>
      <family val="2"/>
    </font>
    <font>
      <b/>
      <sz val="14"/>
      <color indexed="10"/>
      <name val="TH SarabunPSK"/>
      <family val="2"/>
    </font>
    <font>
      <b/>
      <u val="single"/>
      <sz val="14"/>
      <color indexed="10"/>
      <name val="TH SarabunPSK"/>
      <family val="2"/>
    </font>
    <font>
      <b/>
      <sz val="14"/>
      <color indexed="17"/>
      <name val="TH SarabunPSK"/>
      <family val="2"/>
    </font>
    <font>
      <b/>
      <sz val="18"/>
      <color indexed="10"/>
      <name val="TH SarabunPSK"/>
      <family val="2"/>
    </font>
    <font>
      <b/>
      <u val="single"/>
      <sz val="18"/>
      <color indexed="10"/>
      <name val="TH SarabunPSK"/>
      <family val="2"/>
    </font>
    <font>
      <sz val="1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H SarabunPSK"/>
      <family val="2"/>
    </font>
    <font>
      <sz val="14"/>
      <color indexed="8"/>
      <name val="TH Sarabun New"/>
      <family val="2"/>
    </font>
    <font>
      <b/>
      <sz val="13"/>
      <color indexed="8"/>
      <name val="TH SarabunPSK"/>
      <family val="2"/>
    </font>
    <font>
      <sz val="18"/>
      <color indexed="8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 New"/>
      <family val="2"/>
    </font>
    <font>
      <sz val="18"/>
      <color theme="1"/>
      <name val="TH SarabunPSK"/>
      <family val="2"/>
    </font>
    <font>
      <b/>
      <sz val="18"/>
      <color rgb="FFFF0000"/>
      <name val="TH SarabunPSK"/>
      <family val="2"/>
    </font>
    <font>
      <sz val="16"/>
      <color theme="1"/>
      <name val="TH SarabunPSK"/>
      <family val="2"/>
    </font>
    <font>
      <b/>
      <sz val="13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3" fillId="0" borderId="0">
      <alignment/>
      <protection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</cellStyleXfs>
  <cellXfs count="24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shrinkToFit="1"/>
    </xf>
    <xf numFmtId="0" fontId="9" fillId="0" borderId="15" xfId="0" applyFont="1" applyFill="1" applyBorder="1" applyAlignment="1">
      <alignment horizontal="center" shrinkToFi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/>
    </xf>
    <xf numFmtId="4" fontId="12" fillId="0" borderId="17" xfId="0" applyNumberFormat="1" applyFont="1" applyFill="1" applyBorder="1" applyAlignment="1">
      <alignment horizontal="center" vertical="center"/>
    </xf>
    <xf numFmtId="4" fontId="7" fillId="0" borderId="18" xfId="57" applyNumberFormat="1" applyFont="1" applyFill="1" applyBorder="1" applyAlignment="1">
      <alignment horizontal="right"/>
      <protection/>
    </xf>
    <xf numFmtId="3" fontId="10" fillId="0" borderId="18" xfId="0" applyNumberFormat="1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4" fontId="7" fillId="0" borderId="18" xfId="57" applyNumberFormat="1" applyFont="1" applyFill="1" applyBorder="1" applyAlignment="1">
      <alignment horizontal="center"/>
      <protection/>
    </xf>
    <xf numFmtId="0" fontId="9" fillId="0" borderId="0" xfId="69" applyFont="1" applyFill="1" applyAlignment="1">
      <alignment horizontal="center"/>
      <protection/>
    </xf>
    <xf numFmtId="168" fontId="9" fillId="0" borderId="11" xfId="42" applyNumberFormat="1" applyFont="1" applyFill="1" applyBorder="1" applyAlignment="1">
      <alignment horizontal="center" vertical="center"/>
    </xf>
    <xf numFmtId="49" fontId="9" fillId="0" borderId="11" xfId="42" applyNumberFormat="1" applyFont="1" applyFill="1" applyBorder="1" applyAlignment="1">
      <alignment horizontal="center" vertical="center"/>
    </xf>
    <xf numFmtId="168" fontId="9" fillId="0" borderId="16" xfId="42" applyNumberFormat="1" applyFont="1" applyFill="1" applyBorder="1" applyAlignment="1">
      <alignment horizontal="center"/>
    </xf>
    <xf numFmtId="168" fontId="9" fillId="0" borderId="12" xfId="42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68" fontId="9" fillId="0" borderId="0" xfId="42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17" fontId="9" fillId="0" borderId="15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184" fontId="8" fillId="0" borderId="21" xfId="74" applyNumberFormat="1" applyFont="1" applyFill="1" applyBorder="1" applyAlignment="1">
      <alignment horizontal="center"/>
      <protection/>
    </xf>
    <xf numFmtId="0" fontId="8" fillId="0" borderId="21" xfId="74" applyFont="1" applyFill="1" applyBorder="1" applyAlignment="1">
      <alignment horizontal="center"/>
      <protection/>
    </xf>
    <xf numFmtId="43" fontId="9" fillId="0" borderId="22" xfId="42" applyFont="1" applyFill="1" applyBorder="1" applyAlignment="1">
      <alignment horizontal="center"/>
    </xf>
    <xf numFmtId="43" fontId="9" fillId="0" borderId="16" xfId="42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49" fontId="9" fillId="0" borderId="20" xfId="42" applyNumberFormat="1" applyFont="1" applyFill="1" applyBorder="1" applyAlignment="1">
      <alignment horizontal="center" vertical="center"/>
    </xf>
    <xf numFmtId="49" fontId="9" fillId="0" borderId="0" xfId="42" applyNumberFormat="1" applyFont="1" applyFill="1" applyBorder="1" applyAlignment="1">
      <alignment horizontal="center" vertical="center"/>
    </xf>
    <xf numFmtId="49" fontId="9" fillId="0" borderId="14" xfId="42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4" fontId="9" fillId="0" borderId="15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4" fontId="7" fillId="0" borderId="14" xfId="57" applyNumberFormat="1" applyFont="1" applyFill="1" applyBorder="1" applyAlignment="1">
      <alignment horizontal="right"/>
      <protection/>
    </xf>
    <xf numFmtId="4" fontId="9" fillId="0" borderId="14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horizontal="center"/>
    </xf>
    <xf numFmtId="3" fontId="11" fillId="0" borderId="14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4" fontId="60" fillId="0" borderId="0" xfId="0" applyNumberFormat="1" applyFont="1" applyFill="1" applyAlignment="1">
      <alignment horizontal="center"/>
    </xf>
    <xf numFmtId="4" fontId="7" fillId="0" borderId="14" xfId="57" applyNumberFormat="1" applyFont="1" applyFill="1" applyBorder="1" applyAlignment="1">
      <alignment horizontal="center"/>
      <protection/>
    </xf>
    <xf numFmtId="184" fontId="8" fillId="0" borderId="23" xfId="74" applyNumberFormat="1" applyFont="1" applyFill="1" applyBorder="1" applyAlignment="1">
      <alignment horizontal="center"/>
      <protection/>
    </xf>
    <xf numFmtId="0" fontId="8" fillId="0" borderId="23" xfId="74" applyFont="1" applyFill="1" applyBorder="1" applyAlignment="1">
      <alignment horizontal="center"/>
      <protection/>
    </xf>
    <xf numFmtId="0" fontId="61" fillId="0" borderId="0" xfId="0" applyFont="1" applyFill="1" applyAlignment="1">
      <alignment horizontal="center"/>
    </xf>
    <xf numFmtId="0" fontId="61" fillId="0" borderId="0" xfId="0" applyFont="1" applyFill="1" applyAlignment="1">
      <alignment/>
    </xf>
    <xf numFmtId="4" fontId="61" fillId="0" borderId="0" xfId="0" applyNumberFormat="1" applyFont="1" applyFill="1" applyBorder="1" applyAlignment="1">
      <alignment/>
    </xf>
    <xf numFmtId="4" fontId="61" fillId="0" borderId="0" xfId="0" applyNumberFormat="1" applyFont="1" applyFill="1" applyBorder="1" applyAlignment="1">
      <alignment horizontal="center"/>
    </xf>
    <xf numFmtId="4" fontId="61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61" fillId="0" borderId="16" xfId="0" applyNumberFormat="1" applyFont="1" applyFill="1" applyBorder="1" applyAlignment="1">
      <alignment horizontal="center"/>
    </xf>
    <xf numFmtId="0" fontId="14" fillId="0" borderId="10" xfId="58" applyFont="1" applyFill="1" applyBorder="1" applyAlignment="1">
      <alignment horizontal="right" wrapText="1"/>
      <protection/>
    </xf>
    <xf numFmtId="0" fontId="15" fillId="0" borderId="14" xfId="70" applyFont="1" applyFill="1" applyBorder="1" applyAlignment="1">
      <alignment horizontal="center"/>
      <protection/>
    </xf>
    <xf numFmtId="0" fontId="14" fillId="33" borderId="10" xfId="58" applyFont="1" applyFill="1" applyBorder="1" applyAlignment="1">
      <alignment horizontal="right" wrapText="1"/>
      <protection/>
    </xf>
    <xf numFmtId="0" fontId="11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right"/>
    </xf>
    <xf numFmtId="0" fontId="60" fillId="0" borderId="12" xfId="0" applyFont="1" applyFill="1" applyBorder="1" applyAlignment="1">
      <alignment/>
    </xf>
    <xf numFmtId="0" fontId="14" fillId="34" borderId="10" xfId="58" applyFont="1" applyFill="1" applyBorder="1" applyAlignment="1">
      <alignment horizontal="right" wrapText="1"/>
      <protection/>
    </xf>
    <xf numFmtId="0" fontId="60" fillId="0" borderId="18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168" fontId="9" fillId="0" borderId="25" xfId="42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center" shrinkToFit="1"/>
    </xf>
    <xf numFmtId="43" fontId="62" fillId="0" borderId="14" xfId="42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 vertical="center" wrapText="1" shrinkToFit="1"/>
    </xf>
    <xf numFmtId="4" fontId="9" fillId="0" borderId="16" xfId="0" applyNumberFormat="1" applyFont="1" applyFill="1" applyBorder="1" applyAlignment="1">
      <alignment horizontal="center" vertical="center" wrapText="1" shrinkToFit="1"/>
    </xf>
    <xf numFmtId="0" fontId="60" fillId="0" borderId="0" xfId="0" applyFont="1" applyFill="1" applyBorder="1" applyAlignment="1">
      <alignment/>
    </xf>
    <xf numFmtId="0" fontId="63" fillId="0" borderId="0" xfId="56" applyFont="1" applyFill="1" applyAlignment="1">
      <alignment horizontal="center"/>
      <protection/>
    </xf>
    <xf numFmtId="0" fontId="63" fillId="0" borderId="0" xfId="56" applyFont="1" applyFill="1" applyAlignment="1">
      <alignment/>
      <protection/>
    </xf>
    <xf numFmtId="4" fontId="61" fillId="0" borderId="14" xfId="0" applyNumberFormat="1" applyFont="1" applyFill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60" fillId="0" borderId="11" xfId="0" applyFont="1" applyFill="1" applyBorder="1" applyAlignment="1">
      <alignment shrinkToFit="1"/>
    </xf>
    <xf numFmtId="0" fontId="60" fillId="0" borderId="20" xfId="0" applyFont="1" applyFill="1" applyBorder="1" applyAlignment="1">
      <alignment/>
    </xf>
    <xf numFmtId="0" fontId="64" fillId="0" borderId="18" xfId="0" applyFont="1" applyFill="1" applyBorder="1" applyAlignment="1">
      <alignment shrinkToFit="1"/>
    </xf>
    <xf numFmtId="3" fontId="60" fillId="0" borderId="18" xfId="0" applyNumberFormat="1" applyFont="1" applyFill="1" applyBorder="1" applyAlignment="1">
      <alignment horizontal="center" vertical="center"/>
    </xf>
    <xf numFmtId="4" fontId="60" fillId="0" borderId="18" xfId="0" applyNumberFormat="1" applyFont="1" applyFill="1" applyBorder="1" applyAlignment="1">
      <alignment horizontal="center"/>
    </xf>
    <xf numFmtId="0" fontId="64" fillId="0" borderId="20" xfId="0" applyFont="1" applyFill="1" applyBorder="1" applyAlignment="1">
      <alignment/>
    </xf>
    <xf numFmtId="0" fontId="60" fillId="0" borderId="12" xfId="0" applyFont="1" applyFill="1" applyBorder="1" applyAlignment="1">
      <alignment horizontal="center"/>
    </xf>
    <xf numFmtId="4" fontId="61" fillId="0" borderId="22" xfId="0" applyNumberFormat="1" applyFont="1" applyFill="1" applyBorder="1" applyAlignment="1">
      <alignment horizontal="center"/>
    </xf>
    <xf numFmtId="4" fontId="60" fillId="0" borderId="14" xfId="0" applyNumberFormat="1" applyFont="1" applyFill="1" applyBorder="1" applyAlignment="1">
      <alignment horizontal="center"/>
    </xf>
    <xf numFmtId="4" fontId="60" fillId="0" borderId="12" xfId="0" applyNumberFormat="1" applyFont="1" applyFill="1" applyBorder="1" applyAlignment="1">
      <alignment horizontal="center"/>
    </xf>
    <xf numFmtId="3" fontId="60" fillId="0" borderId="12" xfId="0" applyNumberFormat="1" applyFont="1" applyFill="1" applyBorder="1" applyAlignment="1">
      <alignment horizontal="center"/>
    </xf>
    <xf numFmtId="2" fontId="60" fillId="0" borderId="12" xfId="0" applyNumberFormat="1" applyFont="1" applyFill="1" applyBorder="1" applyAlignment="1">
      <alignment horizontal="center"/>
    </xf>
    <xf numFmtId="4" fontId="60" fillId="0" borderId="22" xfId="0" applyNumberFormat="1" applyFont="1" applyFill="1" applyBorder="1" applyAlignment="1">
      <alignment horizontal="center"/>
    </xf>
    <xf numFmtId="3" fontId="60" fillId="0" borderId="22" xfId="0" applyNumberFormat="1" applyFont="1" applyFill="1" applyBorder="1" applyAlignment="1">
      <alignment horizontal="center"/>
    </xf>
    <xf numFmtId="4" fontId="60" fillId="0" borderId="0" xfId="0" applyNumberFormat="1" applyFont="1" applyFill="1" applyBorder="1" applyAlignment="1">
      <alignment horizontal="center"/>
    </xf>
    <xf numFmtId="3" fontId="60" fillId="0" borderId="0" xfId="0" applyNumberFormat="1" applyFont="1" applyFill="1" applyAlignment="1">
      <alignment horizontal="center"/>
    </xf>
    <xf numFmtId="2" fontId="60" fillId="0" borderId="0" xfId="0" applyNumberFormat="1" applyFont="1" applyFill="1" applyAlignment="1">
      <alignment horizontal="center"/>
    </xf>
    <xf numFmtId="182" fontId="60" fillId="0" borderId="0" xfId="0" applyNumberFormat="1" applyFont="1" applyFill="1" applyAlignment="1">
      <alignment horizontal="center"/>
    </xf>
    <xf numFmtId="0" fontId="60" fillId="0" borderId="14" xfId="0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 vertical="center"/>
    </xf>
    <xf numFmtId="168" fontId="9" fillId="0" borderId="12" xfId="42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168" fontId="9" fillId="0" borderId="0" xfId="42" applyNumberFormat="1" applyFont="1" applyFill="1" applyBorder="1" applyAlignment="1">
      <alignment horizontal="center" shrinkToFit="1"/>
    </xf>
    <xf numFmtId="168" fontId="9" fillId="0" borderId="25" xfId="42" applyNumberFormat="1" applyFont="1" applyFill="1" applyBorder="1" applyAlignment="1">
      <alignment horizontal="center" shrinkToFit="1"/>
    </xf>
    <xf numFmtId="4" fontId="60" fillId="0" borderId="20" xfId="0" applyNumberFormat="1" applyFont="1" applyFill="1" applyBorder="1" applyAlignment="1">
      <alignment horizontal="center"/>
    </xf>
    <xf numFmtId="4" fontId="10" fillId="0" borderId="18" xfId="57" applyNumberFormat="1" applyFont="1" applyFill="1" applyBorder="1" applyAlignment="1">
      <alignment horizontal="right"/>
      <protection/>
    </xf>
    <xf numFmtId="0" fontId="11" fillId="0" borderId="14" xfId="0" applyFont="1" applyFill="1" applyBorder="1" applyAlignment="1">
      <alignment horizontal="center" vertical="center"/>
    </xf>
    <xf numFmtId="4" fontId="63" fillId="0" borderId="0" xfId="0" applyNumberFormat="1" applyFont="1" applyFill="1" applyAlignment="1">
      <alignment horizontal="center"/>
    </xf>
    <xf numFmtId="4" fontId="9" fillId="16" borderId="11" xfId="0" applyNumberFormat="1" applyFont="1" applyFill="1" applyBorder="1" applyAlignment="1">
      <alignment horizontal="center" vertical="center"/>
    </xf>
    <xf numFmtId="4" fontId="9" fillId="16" borderId="14" xfId="0" applyNumberFormat="1" applyFont="1" applyFill="1" applyBorder="1" applyAlignment="1">
      <alignment horizontal="center" vertical="center"/>
    </xf>
    <xf numFmtId="4" fontId="9" fillId="16" borderId="14" xfId="0" applyNumberFormat="1" applyFont="1" applyFill="1" applyBorder="1" applyAlignment="1">
      <alignment horizontal="center"/>
    </xf>
    <xf numFmtId="4" fontId="9" fillId="16" borderId="16" xfId="0" applyNumberFormat="1" applyFont="1" applyFill="1" applyBorder="1" applyAlignment="1">
      <alignment horizontal="center"/>
    </xf>
    <xf numFmtId="0" fontId="11" fillId="16" borderId="17" xfId="0" applyFont="1" applyFill="1" applyBorder="1" applyAlignment="1">
      <alignment vertical="center"/>
    </xf>
    <xf numFmtId="4" fontId="7" fillId="16" borderId="18" xfId="57" applyNumberFormat="1" applyFont="1" applyFill="1" applyBorder="1" applyAlignment="1">
      <alignment horizontal="center"/>
      <protection/>
    </xf>
    <xf numFmtId="4" fontId="61" fillId="16" borderId="22" xfId="0" applyNumberFormat="1" applyFont="1" applyFill="1" applyBorder="1" applyAlignment="1">
      <alignment horizontal="center"/>
    </xf>
    <xf numFmtId="49" fontId="9" fillId="16" borderId="14" xfId="0" applyNumberFormat="1" applyFont="1" applyFill="1" applyBorder="1" applyAlignment="1">
      <alignment horizontal="center"/>
    </xf>
    <xf numFmtId="0" fontId="60" fillId="16" borderId="17" xfId="0" applyFont="1" applyFill="1" applyBorder="1" applyAlignment="1">
      <alignment/>
    </xf>
    <xf numFmtId="0" fontId="60" fillId="16" borderId="18" xfId="0" applyFont="1" applyFill="1" applyBorder="1" applyAlignment="1">
      <alignment horizontal="center"/>
    </xf>
    <xf numFmtId="49" fontId="60" fillId="16" borderId="18" xfId="0" applyNumberFormat="1" applyFont="1" applyFill="1" applyBorder="1" applyAlignment="1">
      <alignment horizontal="center"/>
    </xf>
    <xf numFmtId="0" fontId="60" fillId="0" borderId="17" xfId="0" applyFont="1" applyFill="1" applyBorder="1" applyAlignment="1">
      <alignment/>
    </xf>
    <xf numFmtId="0" fontId="62" fillId="33" borderId="10" xfId="56" applyFont="1" applyFill="1" applyBorder="1" applyAlignment="1">
      <alignment horizontal="center"/>
      <protection/>
    </xf>
    <xf numFmtId="4" fontId="10" fillId="0" borderId="12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2" fontId="10" fillId="0" borderId="0" xfId="42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168" fontId="10" fillId="0" borderId="0" xfId="42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 shrinkToFit="1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6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2" fontId="60" fillId="0" borderId="18" xfId="0" applyNumberFormat="1" applyFont="1" applyFill="1" applyBorder="1" applyAlignment="1">
      <alignment horizontal="center"/>
    </xf>
    <xf numFmtId="49" fontId="9" fillId="16" borderId="15" xfId="0" applyNumberFormat="1" applyFont="1" applyFill="1" applyBorder="1" applyAlignment="1">
      <alignment horizontal="center"/>
    </xf>
    <xf numFmtId="0" fontId="60" fillId="16" borderId="24" xfId="0" applyFont="1" applyFill="1" applyBorder="1" applyAlignment="1">
      <alignment/>
    </xf>
    <xf numFmtId="0" fontId="61" fillId="0" borderId="0" xfId="56" applyFont="1" applyFill="1" applyAlignment="1">
      <alignment/>
      <protection/>
    </xf>
    <xf numFmtId="2" fontId="10" fillId="0" borderId="18" xfId="0" applyNumberFormat="1" applyFont="1" applyFill="1" applyBorder="1" applyAlignment="1">
      <alignment horizontal="center" shrinkToFit="1"/>
    </xf>
    <xf numFmtId="2" fontId="10" fillId="16" borderId="18" xfId="0" applyNumberFormat="1" applyFont="1" applyFill="1" applyBorder="1" applyAlignment="1">
      <alignment horizontal="center" shrinkToFit="1"/>
    </xf>
    <xf numFmtId="0" fontId="60" fillId="0" borderId="18" xfId="0" applyFont="1" applyBorder="1" applyAlignment="1">
      <alignment shrinkToFit="1"/>
    </xf>
    <xf numFmtId="0" fontId="60" fillId="0" borderId="18" xfId="0" applyFont="1" applyBorder="1" applyAlignment="1">
      <alignment horizontal="center"/>
    </xf>
    <xf numFmtId="168" fontId="60" fillId="0" borderId="18" xfId="42" applyNumberFormat="1" applyFont="1" applyFill="1" applyBorder="1" applyAlignment="1">
      <alignment/>
    </xf>
    <xf numFmtId="0" fontId="60" fillId="0" borderId="10" xfId="0" applyFont="1" applyBorder="1" applyAlignment="1">
      <alignment/>
    </xf>
    <xf numFmtId="1" fontId="60" fillId="0" borderId="10" xfId="0" applyNumberFormat="1" applyFont="1" applyBorder="1" applyAlignment="1">
      <alignment horizontal="center"/>
    </xf>
    <xf numFmtId="170" fontId="60" fillId="0" borderId="10" xfId="0" applyNumberFormat="1" applyFont="1" applyBorder="1" applyAlignment="1">
      <alignment/>
    </xf>
    <xf numFmtId="2" fontId="10" fillId="16" borderId="27" xfId="0" applyNumberFormat="1" applyFont="1" applyFill="1" applyBorder="1" applyAlignment="1">
      <alignment horizontal="center" shrinkToFit="1"/>
    </xf>
    <xf numFmtId="2" fontId="10" fillId="0" borderId="27" xfId="0" applyNumberFormat="1" applyFont="1" applyFill="1" applyBorder="1" applyAlignment="1">
      <alignment horizontal="center" shrinkToFit="1"/>
    </xf>
    <xf numFmtId="4" fontId="9" fillId="0" borderId="11" xfId="0" applyNumberFormat="1" applyFont="1" applyFill="1" applyBorder="1" applyAlignment="1">
      <alignment horizontal="center"/>
    </xf>
    <xf numFmtId="0" fontId="62" fillId="33" borderId="0" xfId="56" applyFont="1" applyFill="1">
      <alignment/>
      <protection/>
    </xf>
    <xf numFmtId="0" fontId="62" fillId="33" borderId="0" xfId="0" applyFont="1" applyFill="1" applyAlignment="1">
      <alignment vertical="center"/>
    </xf>
    <xf numFmtId="0" fontId="62" fillId="33" borderId="0" xfId="69" applyFont="1" applyFill="1" applyAlignment="1">
      <alignment horizontal="left"/>
      <protection/>
    </xf>
    <xf numFmtId="0" fontId="62" fillId="33" borderId="25" xfId="69" applyFont="1" applyFill="1" applyBorder="1" applyAlignment="1">
      <alignment horizontal="left"/>
      <protection/>
    </xf>
    <xf numFmtId="0" fontId="63" fillId="33" borderId="0" xfId="56" applyFont="1" applyFill="1" applyAlignment="1">
      <alignment horizontal="center"/>
      <protection/>
    </xf>
    <xf numFmtId="0" fontId="63" fillId="33" borderId="0" xfId="56" applyFont="1" applyFill="1" applyAlignment="1">
      <alignment/>
      <protection/>
    </xf>
    <xf numFmtId="0" fontId="61" fillId="33" borderId="0" xfId="0" applyFont="1" applyFill="1" applyAlignment="1">
      <alignment horizontal="center"/>
    </xf>
    <xf numFmtId="0" fontId="6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0" fontId="62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0" borderId="0" xfId="57" applyFont="1">
      <alignment/>
      <protection/>
    </xf>
    <xf numFmtId="0" fontId="9" fillId="0" borderId="0" xfId="0" applyFont="1" applyAlignment="1">
      <alignment horizontal="center"/>
    </xf>
    <xf numFmtId="3" fontId="9" fillId="0" borderId="16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9" fillId="0" borderId="16" xfId="0" applyNumberFormat="1" applyFont="1" applyBorder="1" applyAlignment="1">
      <alignment horizontal="center"/>
    </xf>
    <xf numFmtId="4" fontId="9" fillId="0" borderId="26" xfId="0" applyNumberFormat="1" applyFont="1" applyBorder="1" applyAlignment="1">
      <alignment horizontal="center"/>
    </xf>
    <xf numFmtId="0" fontId="9" fillId="0" borderId="25" xfId="0" applyFont="1" applyBorder="1" applyAlignment="1">
      <alignment shrinkToFit="1"/>
    </xf>
    <xf numFmtId="0" fontId="9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67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49" fontId="9" fillId="16" borderId="25" xfId="0" applyNumberFormat="1" applyFont="1" applyFill="1" applyBorder="1" applyAlignment="1">
      <alignment horizontal="center"/>
    </xf>
    <xf numFmtId="49" fontId="9" fillId="16" borderId="31" xfId="0" applyNumberFormat="1" applyFont="1" applyFill="1" applyBorder="1" applyAlignment="1">
      <alignment horizontal="center"/>
    </xf>
    <xf numFmtId="0" fontId="63" fillId="0" borderId="0" xfId="56" applyFont="1" applyFill="1" applyAlignment="1">
      <alignment horizontal="center"/>
      <protection/>
    </xf>
    <xf numFmtId="4" fontId="61" fillId="0" borderId="19" xfId="0" applyNumberFormat="1" applyFont="1" applyFill="1" applyBorder="1" applyAlignment="1">
      <alignment horizontal="center"/>
    </xf>
    <xf numFmtId="4" fontId="61" fillId="0" borderId="13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9" fillId="16" borderId="12" xfId="0" applyNumberFormat="1" applyFont="1" applyFill="1" applyBorder="1" applyAlignment="1">
      <alignment horizontal="center"/>
    </xf>
    <xf numFmtId="49" fontId="9" fillId="16" borderId="13" xfId="0" applyNumberFormat="1" applyFont="1" applyFill="1" applyBorder="1" applyAlignment="1">
      <alignment horizontal="center"/>
    </xf>
    <xf numFmtId="0" fontId="62" fillId="33" borderId="28" xfId="0" applyFont="1" applyFill="1" applyBorder="1" applyAlignment="1">
      <alignment horizontal="center"/>
    </xf>
    <xf numFmtId="0" fontId="62" fillId="33" borderId="29" xfId="0" applyFont="1" applyFill="1" applyBorder="1" applyAlignment="1">
      <alignment horizontal="center"/>
    </xf>
    <xf numFmtId="0" fontId="62" fillId="33" borderId="30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4" fontId="61" fillId="0" borderId="12" xfId="0" applyNumberFormat="1" applyFont="1" applyFill="1" applyBorder="1" applyAlignment="1">
      <alignment horizontal="center"/>
    </xf>
    <xf numFmtId="0" fontId="62" fillId="33" borderId="19" xfId="0" applyFont="1" applyFill="1" applyBorder="1" applyAlignment="1">
      <alignment horizontal="center"/>
    </xf>
    <xf numFmtId="0" fontId="62" fillId="33" borderId="13" xfId="0" applyFont="1" applyFill="1" applyBorder="1" applyAlignment="1">
      <alignment horizontal="center"/>
    </xf>
    <xf numFmtId="3" fontId="9" fillId="16" borderId="11" xfId="0" applyNumberFormat="1" applyFont="1" applyFill="1" applyBorder="1" applyAlignment="1">
      <alignment horizontal="center" vertical="center" wrapText="1"/>
    </xf>
    <xf numFmtId="3" fontId="9" fillId="16" borderId="14" xfId="0" applyNumberFormat="1" applyFont="1" applyFill="1" applyBorder="1" applyAlignment="1">
      <alignment horizontal="center" vertical="center" wrapText="1"/>
    </xf>
    <xf numFmtId="3" fontId="9" fillId="16" borderId="16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3" fontId="9" fillId="0" borderId="2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4" fontId="9" fillId="0" borderId="26" xfId="0" applyNumberFormat="1" applyFont="1" applyFill="1" applyBorder="1" applyAlignment="1">
      <alignment horizontal="center"/>
    </xf>
    <xf numFmtId="4" fontId="9" fillId="0" borderId="25" xfId="0" applyNumberFormat="1" applyFont="1" applyFill="1" applyBorder="1" applyAlignment="1">
      <alignment horizontal="center"/>
    </xf>
    <xf numFmtId="4" fontId="9" fillId="0" borderId="31" xfId="0" applyNumberFormat="1" applyFont="1" applyFill="1" applyBorder="1" applyAlignment="1">
      <alignment horizontal="center"/>
    </xf>
    <xf numFmtId="4" fontId="68" fillId="0" borderId="26" xfId="0" applyNumberFormat="1" applyFont="1" applyFill="1" applyBorder="1" applyAlignment="1">
      <alignment horizontal="center"/>
    </xf>
    <xf numFmtId="4" fontId="68" fillId="0" borderId="31" xfId="0" applyNumberFormat="1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rmal_ฐานคำนวณ(ห้ามลบ)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เครื่องหมายจุลภาค 2" xfId="65"/>
    <cellStyle name="เครื่องหมายจุลภาค 2 2" xfId="66"/>
    <cellStyle name="เครื่องหมายจุลภาค 3" xfId="67"/>
    <cellStyle name="ปกติ 2" xfId="68"/>
    <cellStyle name="ปกติ 2 2" xfId="69"/>
    <cellStyle name="ปกติ 3" xfId="70"/>
    <cellStyle name="ปกติ 4" xfId="71"/>
    <cellStyle name="ปกติ 5" xfId="72"/>
    <cellStyle name="ปกติ 6" xfId="73"/>
    <cellStyle name="ปกติ_Sheet1" xfId="7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35</xdr:row>
      <xdr:rowOff>114300</xdr:rowOff>
    </xdr:from>
    <xdr:to>
      <xdr:col>11</xdr:col>
      <xdr:colOff>57150</xdr:colOff>
      <xdr:row>36</xdr:row>
      <xdr:rowOff>152400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600825" y="10115550"/>
          <a:ext cx="1733550" cy="323850"/>
        </a:xfrm>
        <a:prstGeom prst="rect">
          <a:avLst/>
        </a:prstGeom>
        <a:solidFill>
          <a:srgbClr val="00B0F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นำไปใช้เลื่อน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Reward/Star</a:t>
          </a:r>
        </a:p>
      </xdr:txBody>
    </xdr:sp>
    <xdr:clientData/>
  </xdr:twoCellAnchor>
  <xdr:twoCellAnchor>
    <xdr:from>
      <xdr:col>5</xdr:col>
      <xdr:colOff>400050</xdr:colOff>
      <xdr:row>34</xdr:row>
      <xdr:rowOff>0</xdr:rowOff>
    </xdr:from>
    <xdr:to>
      <xdr:col>5</xdr:col>
      <xdr:colOff>400050</xdr:colOff>
      <xdr:row>35</xdr:row>
      <xdr:rowOff>47625</xdr:rowOff>
    </xdr:to>
    <xdr:sp>
      <xdr:nvSpPr>
        <xdr:cNvPr id="2" name="Straight Connector 4"/>
        <xdr:cNvSpPr>
          <a:spLocks/>
        </xdr:cNvSpPr>
      </xdr:nvSpPr>
      <xdr:spPr>
        <a:xfrm flipH="1">
          <a:off x="4676775" y="9715500"/>
          <a:ext cx="0" cy="3333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390525</xdr:colOff>
      <xdr:row>35</xdr:row>
      <xdr:rowOff>47625</xdr:rowOff>
    </xdr:from>
    <xdr:to>
      <xdr:col>15</xdr:col>
      <xdr:colOff>828675</xdr:colOff>
      <xdr:row>35</xdr:row>
      <xdr:rowOff>47625</xdr:rowOff>
    </xdr:to>
    <xdr:sp>
      <xdr:nvSpPr>
        <xdr:cNvPr id="3" name="Straight Connector 5"/>
        <xdr:cNvSpPr>
          <a:spLocks/>
        </xdr:cNvSpPr>
      </xdr:nvSpPr>
      <xdr:spPr>
        <a:xfrm>
          <a:off x="4667250" y="10048875"/>
          <a:ext cx="645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819150</xdr:colOff>
      <xdr:row>27</xdr:row>
      <xdr:rowOff>266700</xdr:rowOff>
    </xdr:from>
    <xdr:to>
      <xdr:col>15</xdr:col>
      <xdr:colOff>828675</xdr:colOff>
      <xdr:row>35</xdr:row>
      <xdr:rowOff>57150</xdr:rowOff>
    </xdr:to>
    <xdr:sp>
      <xdr:nvSpPr>
        <xdr:cNvPr id="4" name="Straight Arrow Connector 6"/>
        <xdr:cNvSpPr>
          <a:spLocks/>
        </xdr:cNvSpPr>
      </xdr:nvSpPr>
      <xdr:spPr>
        <a:xfrm flipH="1" flipV="1">
          <a:off x="11115675" y="7981950"/>
          <a:ext cx="9525" cy="20764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4">
      <selection activeCell="C20" sqref="C20"/>
    </sheetView>
  </sheetViews>
  <sheetFormatPr defaultColWidth="9.140625" defaultRowHeight="15"/>
  <cols>
    <col min="1" max="1" width="14.00390625" style="0" customWidth="1"/>
    <col min="2" max="2" width="36.8515625" style="5" customWidth="1"/>
    <col min="3" max="6" width="20.421875" style="0" customWidth="1"/>
    <col min="7" max="7" width="9.8515625" style="2" bestFit="1" customWidth="1"/>
  </cols>
  <sheetData>
    <row r="1" spans="1:7" ht="24">
      <c r="A1" s="194" t="s">
        <v>32</v>
      </c>
      <c r="B1" s="194" t="s">
        <v>9</v>
      </c>
      <c r="C1" s="195" t="s">
        <v>33</v>
      </c>
      <c r="D1" s="195" t="s">
        <v>12</v>
      </c>
      <c r="E1" s="195"/>
      <c r="F1" s="195" t="s">
        <v>11</v>
      </c>
      <c r="G1" s="193" t="s">
        <v>37</v>
      </c>
    </row>
    <row r="2" spans="1:7" ht="24">
      <c r="A2" s="194"/>
      <c r="B2" s="194"/>
      <c r="C2" s="195"/>
      <c r="D2" s="1" t="s">
        <v>13</v>
      </c>
      <c r="E2" s="1" t="s">
        <v>14</v>
      </c>
      <c r="F2" s="195"/>
      <c r="G2" s="193"/>
    </row>
    <row r="3" spans="1:7" ht="24">
      <c r="A3" s="190" t="s">
        <v>4</v>
      </c>
      <c r="B3" s="3" t="s">
        <v>34</v>
      </c>
      <c r="C3" s="70">
        <v>76800</v>
      </c>
      <c r="D3" s="64">
        <v>68560</v>
      </c>
      <c r="E3" s="64">
        <v>62210</v>
      </c>
      <c r="F3" s="70">
        <v>60310</v>
      </c>
      <c r="G3" s="66">
        <v>62210</v>
      </c>
    </row>
    <row r="4" spans="1:7" ht="24">
      <c r="A4" s="192"/>
      <c r="B4" s="3" t="s">
        <v>10</v>
      </c>
      <c r="C4" s="64">
        <v>76800</v>
      </c>
      <c r="D4" s="64">
        <v>68560</v>
      </c>
      <c r="E4" s="64">
        <v>62210</v>
      </c>
      <c r="F4" s="70">
        <v>60310</v>
      </c>
      <c r="G4" s="66">
        <v>62210</v>
      </c>
    </row>
    <row r="5" spans="1:7" ht="24">
      <c r="A5" s="192"/>
      <c r="B5" s="3" t="s">
        <v>2</v>
      </c>
      <c r="C5" s="64">
        <v>76800</v>
      </c>
      <c r="D5" s="64">
        <v>60990</v>
      </c>
      <c r="E5" s="64">
        <v>52320</v>
      </c>
      <c r="F5" s="70">
        <v>50880</v>
      </c>
      <c r="G5" s="66">
        <v>52320</v>
      </c>
    </row>
    <row r="6" spans="1:7" ht="24">
      <c r="A6" s="192"/>
      <c r="B6" s="3" t="s">
        <v>0</v>
      </c>
      <c r="C6" s="64">
        <v>70360</v>
      </c>
      <c r="D6" s="64">
        <v>51290</v>
      </c>
      <c r="E6" s="64">
        <v>37830</v>
      </c>
      <c r="F6" s="70">
        <v>40820</v>
      </c>
      <c r="G6" s="66">
        <v>40820</v>
      </c>
    </row>
    <row r="7" spans="1:7" ht="24">
      <c r="A7" s="191"/>
      <c r="B7" s="3" t="s">
        <v>1</v>
      </c>
      <c r="C7" s="64">
        <v>59500</v>
      </c>
      <c r="D7" s="64">
        <v>37080</v>
      </c>
      <c r="E7" s="64">
        <v>24030</v>
      </c>
      <c r="F7" s="70">
        <v>30550</v>
      </c>
      <c r="G7" s="66">
        <v>30550</v>
      </c>
    </row>
    <row r="8" spans="1:7" ht="24">
      <c r="A8" s="190" t="s">
        <v>35</v>
      </c>
      <c r="B8" s="4" t="s">
        <v>38</v>
      </c>
      <c r="C8" s="64">
        <v>74320</v>
      </c>
      <c r="D8" s="64">
        <v>60990</v>
      </c>
      <c r="E8" s="64">
        <v>52320</v>
      </c>
      <c r="F8" s="70">
        <v>51610</v>
      </c>
      <c r="G8" s="66">
        <v>52320</v>
      </c>
    </row>
    <row r="9" spans="1:7" ht="24">
      <c r="A9" s="191"/>
      <c r="B9" s="65" t="s">
        <v>76</v>
      </c>
      <c r="C9" s="64">
        <v>70360</v>
      </c>
      <c r="D9" s="64">
        <v>51290</v>
      </c>
      <c r="E9" s="64">
        <v>37210</v>
      </c>
      <c r="F9" s="70">
        <v>43080</v>
      </c>
      <c r="G9" s="66">
        <v>43080</v>
      </c>
    </row>
    <row r="10" spans="1:7" ht="24" customHeight="1">
      <c r="A10" s="187" t="s">
        <v>36</v>
      </c>
      <c r="B10" s="3" t="s">
        <v>15</v>
      </c>
      <c r="C10" s="64">
        <v>74320</v>
      </c>
      <c r="D10" s="64">
        <v>66700</v>
      </c>
      <c r="E10" s="64">
        <v>60830</v>
      </c>
      <c r="F10" s="70">
        <v>59070</v>
      </c>
      <c r="G10" s="66">
        <v>60830</v>
      </c>
    </row>
    <row r="11" spans="1:7" ht="24">
      <c r="A11" s="188"/>
      <c r="B11" s="3" t="s">
        <v>16</v>
      </c>
      <c r="C11" s="64">
        <v>74320</v>
      </c>
      <c r="D11" s="64">
        <v>59630</v>
      </c>
      <c r="E11" s="64">
        <v>50320</v>
      </c>
      <c r="F11" s="70">
        <v>50220</v>
      </c>
      <c r="G11" s="66">
        <v>50320</v>
      </c>
    </row>
    <row r="12" spans="1:7" ht="24">
      <c r="A12" s="188"/>
      <c r="B12" s="3" t="s">
        <v>17</v>
      </c>
      <c r="C12" s="64">
        <v>69040</v>
      </c>
      <c r="D12" s="64">
        <v>49330</v>
      </c>
      <c r="E12" s="64">
        <v>37200</v>
      </c>
      <c r="F12" s="70">
        <v>40270</v>
      </c>
      <c r="G12" s="66">
        <v>40270</v>
      </c>
    </row>
    <row r="13" spans="1:7" ht="24">
      <c r="A13" s="188"/>
      <c r="B13" s="3" t="s">
        <v>8</v>
      </c>
      <c r="C13" s="64">
        <v>58390</v>
      </c>
      <c r="D13" s="64">
        <v>36470</v>
      </c>
      <c r="E13" s="64">
        <v>24410</v>
      </c>
      <c r="F13" s="70">
        <v>29330</v>
      </c>
      <c r="G13" s="66">
        <v>29330</v>
      </c>
    </row>
    <row r="14" spans="1:7" ht="24">
      <c r="A14" s="189"/>
      <c r="B14" s="3" t="s">
        <v>6</v>
      </c>
      <c r="C14" s="64">
        <v>43600</v>
      </c>
      <c r="D14" s="64">
        <v>23930</v>
      </c>
      <c r="E14" s="64">
        <v>17980</v>
      </c>
      <c r="F14" s="70">
        <v>20950</v>
      </c>
      <c r="G14" s="66">
        <v>20950</v>
      </c>
    </row>
    <row r="15" spans="1:7" ht="24">
      <c r="A15" s="186" t="s">
        <v>3</v>
      </c>
      <c r="B15" s="3" t="s">
        <v>77</v>
      </c>
      <c r="C15" s="64">
        <v>54820</v>
      </c>
      <c r="D15" s="64">
        <v>44970</v>
      </c>
      <c r="E15" s="64">
        <v>32250</v>
      </c>
      <c r="F15" s="70">
        <v>35120</v>
      </c>
      <c r="G15" s="66">
        <v>35120</v>
      </c>
    </row>
    <row r="16" spans="1:7" ht="24">
      <c r="A16" s="186"/>
      <c r="B16" s="3" t="s">
        <v>18</v>
      </c>
      <c r="C16" s="64">
        <v>54820</v>
      </c>
      <c r="D16" s="64">
        <v>44970</v>
      </c>
      <c r="E16" s="64">
        <v>32250</v>
      </c>
      <c r="F16" s="70">
        <v>35120</v>
      </c>
      <c r="G16" s="66">
        <v>35120</v>
      </c>
    </row>
    <row r="17" spans="1:7" ht="24">
      <c r="A17" s="186"/>
      <c r="B17" s="3" t="s">
        <v>7</v>
      </c>
      <c r="C17" s="64">
        <v>41620</v>
      </c>
      <c r="D17" s="64">
        <v>31610</v>
      </c>
      <c r="E17" s="64">
        <v>18480</v>
      </c>
      <c r="F17" s="70">
        <v>24470</v>
      </c>
      <c r="G17" s="66">
        <v>24470</v>
      </c>
    </row>
    <row r="18" spans="1:7" ht="24">
      <c r="A18" s="186"/>
      <c r="B18" s="3" t="s">
        <v>5</v>
      </c>
      <c r="C18" s="64">
        <v>38750</v>
      </c>
      <c r="D18" s="64">
        <v>18110</v>
      </c>
      <c r="E18" s="64">
        <v>12310</v>
      </c>
      <c r="F18" s="70">
        <v>15210</v>
      </c>
      <c r="G18" s="66">
        <v>15210</v>
      </c>
    </row>
  </sheetData>
  <sheetProtection/>
  <mergeCells count="10">
    <mergeCell ref="A15:A18"/>
    <mergeCell ref="A10:A14"/>
    <mergeCell ref="A8:A9"/>
    <mergeCell ref="A3:A7"/>
    <mergeCell ref="G1:G2"/>
    <mergeCell ref="A1:A2"/>
    <mergeCell ref="B1:B2"/>
    <mergeCell ref="C1:C2"/>
    <mergeCell ref="D1:E1"/>
    <mergeCell ref="F1:F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15"/>
  <sheetViews>
    <sheetView tabSelected="1" view="pageBreakPreview" zoomScale="110" zoomScaleSheetLayoutView="110" zoomScalePageLayoutView="0" workbookViewId="0" topLeftCell="A1">
      <selection activeCell="B14" sqref="B14"/>
    </sheetView>
  </sheetViews>
  <sheetFormatPr defaultColWidth="9.00390625" defaultRowHeight="22.5" customHeight="1"/>
  <cols>
    <col min="1" max="1" width="6.28125" style="86" customWidth="1"/>
    <col min="2" max="2" width="19.8515625" style="52" customWidth="1"/>
    <col min="3" max="3" width="8.28125" style="86" customWidth="1"/>
    <col min="4" max="4" width="14.28125" style="52" customWidth="1"/>
    <col min="5" max="5" width="15.421875" style="52" customWidth="1"/>
    <col min="6" max="7" width="13.140625" style="53" customWidth="1"/>
    <col min="8" max="8" width="1.7109375" style="101" customWidth="1"/>
    <col min="9" max="9" width="10.28125" style="101" customWidth="1"/>
    <col min="10" max="11" width="10.8515625" style="101" customWidth="1"/>
    <col min="12" max="12" width="8.00390625" style="101" customWidth="1"/>
    <col min="13" max="13" width="8.7109375" style="101" customWidth="1"/>
    <col min="14" max="14" width="11.28125" style="101" customWidth="1"/>
    <col min="15" max="15" width="2.28125" style="101" customWidth="1"/>
    <col min="16" max="16" width="25.28125" style="53" customWidth="1"/>
    <col min="17" max="17" width="1.8515625" style="50" customWidth="1"/>
    <col min="18" max="18" width="14.28125" style="53" bestFit="1" customWidth="1"/>
    <col min="19" max="19" width="8.57421875" style="53" customWidth="1"/>
    <col min="20" max="20" width="16.7109375" style="53" customWidth="1"/>
    <col min="21" max="21" width="0.2890625" style="102" hidden="1" customWidth="1"/>
    <col min="22" max="22" width="13.28125" style="103" hidden="1" customWidth="1"/>
    <col min="23" max="23" width="16.00390625" style="53" hidden="1" customWidth="1"/>
    <col min="24" max="24" width="10.8515625" style="104" customWidth="1"/>
    <col min="25" max="25" width="11.140625" style="53" customWidth="1"/>
    <col min="26" max="26" width="8.8515625" style="53" hidden="1" customWidth="1"/>
    <col min="27" max="27" width="8.8515625" style="86" hidden="1" customWidth="1"/>
    <col min="28" max="28" width="25.8515625" style="52" customWidth="1"/>
    <col min="29" max="32" width="6.7109375" style="52" customWidth="1"/>
    <col min="33" max="34" width="6.421875" style="52" customWidth="1"/>
    <col min="35" max="35" width="6.421875" style="82" customWidth="1"/>
    <col min="36" max="36" width="21.28125" style="52" customWidth="1"/>
    <col min="37" max="37" width="18.57421875" style="52" customWidth="1"/>
    <col min="38" max="38" width="18.421875" style="52" customWidth="1"/>
    <col min="39" max="39" width="17.7109375" style="52" bestFit="1" customWidth="1"/>
    <col min="40" max="40" width="30.28125" style="52" bestFit="1" customWidth="1"/>
    <col min="41" max="41" width="17.7109375" style="52" bestFit="1" customWidth="1"/>
    <col min="42" max="42" width="34.28125" style="52" bestFit="1" customWidth="1"/>
    <col min="43" max="43" width="10.28125" style="52" bestFit="1" customWidth="1"/>
    <col min="44" max="44" width="35.421875" style="52" customWidth="1"/>
    <col min="45" max="45" width="39.28125" style="52" bestFit="1" customWidth="1"/>
    <col min="46" max="46" width="38.140625" style="52" bestFit="1" customWidth="1"/>
    <col min="47" max="16384" width="9.00390625" style="52" customWidth="1"/>
  </cols>
  <sheetData>
    <row r="1" ht="22.5" customHeight="1">
      <c r="P1" s="116"/>
    </row>
    <row r="2" spans="1:34" ht="22.5" customHeight="1">
      <c r="A2" s="210" t="s">
        <v>120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</row>
    <row r="3" spans="1:39" ht="22.5" customHeight="1">
      <c r="A3" s="83"/>
      <c r="B3" s="161" t="s">
        <v>124</v>
      </c>
      <c r="C3" s="165"/>
      <c r="D3" s="166"/>
      <c r="E3" s="166"/>
      <c r="F3" s="84"/>
      <c r="G3" s="84"/>
      <c r="H3" s="84"/>
      <c r="I3" s="84"/>
      <c r="J3" s="84"/>
      <c r="K3" s="84"/>
      <c r="L3" s="83"/>
      <c r="M3" s="149"/>
      <c r="N3" s="84"/>
      <c r="O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149"/>
      <c r="AD3" s="149"/>
      <c r="AE3" s="149"/>
      <c r="AF3" s="149"/>
      <c r="AG3" s="84"/>
      <c r="AH3" s="84"/>
      <c r="AM3" s="84"/>
    </row>
    <row r="4" spans="1:39" s="58" customFormat="1" ht="22.5" customHeight="1">
      <c r="A4" s="57"/>
      <c r="B4" s="162" t="s">
        <v>125</v>
      </c>
      <c r="C4" s="167"/>
      <c r="D4" s="168"/>
      <c r="E4" s="168"/>
      <c r="F4" s="211" t="s">
        <v>75</v>
      </c>
      <c r="G4" s="212"/>
      <c r="H4" s="59"/>
      <c r="I4" s="233" t="s">
        <v>83</v>
      </c>
      <c r="J4" s="234"/>
      <c r="K4" s="234"/>
      <c r="L4" s="234"/>
      <c r="M4" s="234"/>
      <c r="N4" s="235"/>
      <c r="O4" s="59"/>
      <c r="P4" s="160" t="s">
        <v>89</v>
      </c>
      <c r="Q4" s="60"/>
      <c r="R4" s="211" t="s">
        <v>121</v>
      </c>
      <c r="S4" s="224"/>
      <c r="T4" s="224"/>
      <c r="U4" s="224"/>
      <c r="V4" s="224"/>
      <c r="W4" s="224"/>
      <c r="X4" s="224"/>
      <c r="Y4" s="212"/>
      <c r="Z4" s="61"/>
      <c r="AA4" s="57"/>
      <c r="AI4" s="77"/>
      <c r="AM4" s="72"/>
    </row>
    <row r="5" spans="1:39" s="58" customFormat="1" ht="22.5" customHeight="1">
      <c r="A5" s="57"/>
      <c r="B5" s="163" t="s">
        <v>126</v>
      </c>
      <c r="C5" s="167"/>
      <c r="D5" s="168"/>
      <c r="E5" s="168"/>
      <c r="F5" s="239" t="s">
        <v>122</v>
      </c>
      <c r="G5" s="240"/>
      <c r="H5" s="59"/>
      <c r="I5" s="236" t="s">
        <v>84</v>
      </c>
      <c r="J5" s="237"/>
      <c r="K5" s="237"/>
      <c r="L5" s="237"/>
      <c r="M5" s="237"/>
      <c r="N5" s="238"/>
      <c r="O5" s="59"/>
      <c r="P5" s="107" t="s">
        <v>90</v>
      </c>
      <c r="Q5" s="60"/>
      <c r="R5" s="221" t="s">
        <v>112</v>
      </c>
      <c r="S5" s="222"/>
      <c r="T5" s="222"/>
      <c r="U5" s="222"/>
      <c r="V5" s="222"/>
      <c r="W5" s="222"/>
      <c r="X5" s="222"/>
      <c r="Y5" s="223"/>
      <c r="Z5" s="61"/>
      <c r="AA5" s="57"/>
      <c r="AI5" s="77"/>
      <c r="AM5" s="72"/>
    </row>
    <row r="6" spans="1:39" s="32" customFormat="1" ht="22.5" customHeight="1">
      <c r="A6" s="24"/>
      <c r="B6" s="163" t="s">
        <v>127</v>
      </c>
      <c r="C6" s="169"/>
      <c r="D6" s="169"/>
      <c r="E6" s="169"/>
      <c r="F6" s="25" t="s">
        <v>48</v>
      </c>
      <c r="G6" s="26" t="s">
        <v>49</v>
      </c>
      <c r="H6" s="44"/>
      <c r="I6" s="26" t="s">
        <v>50</v>
      </c>
      <c r="J6" s="26" t="s">
        <v>51</v>
      </c>
      <c r="K6" s="26" t="s">
        <v>52</v>
      </c>
      <c r="L6" s="44" t="s">
        <v>53</v>
      </c>
      <c r="M6" s="44" t="s">
        <v>54</v>
      </c>
      <c r="N6" s="44" t="s">
        <v>55</v>
      </c>
      <c r="O6" s="44"/>
      <c r="P6" s="26" t="s">
        <v>92</v>
      </c>
      <c r="Q6" s="44"/>
      <c r="R6" s="26" t="s">
        <v>94</v>
      </c>
      <c r="S6" s="26" t="s">
        <v>95</v>
      </c>
      <c r="T6" s="26" t="s">
        <v>136</v>
      </c>
      <c r="U6" s="26"/>
      <c r="V6" s="26"/>
      <c r="W6" s="26"/>
      <c r="X6" s="26" t="s">
        <v>137</v>
      </c>
      <c r="Y6" s="26" t="s">
        <v>138</v>
      </c>
      <c r="Z6" s="42"/>
      <c r="AA6" s="43"/>
      <c r="AB6" s="178"/>
      <c r="AC6" s="178"/>
      <c r="AD6" s="178"/>
      <c r="AE6" s="178"/>
      <c r="AF6" s="178"/>
      <c r="AI6" s="62"/>
      <c r="AM6" s="72"/>
    </row>
    <row r="7" spans="1:40" s="31" customFormat="1" ht="22.5" customHeight="1">
      <c r="A7" s="24"/>
      <c r="B7" s="164" t="s">
        <v>128</v>
      </c>
      <c r="C7" s="169"/>
      <c r="D7" s="170"/>
      <c r="E7" s="170"/>
      <c r="F7" s="27"/>
      <c r="G7" s="179" t="s">
        <v>139</v>
      </c>
      <c r="H7" s="180"/>
      <c r="I7" s="179"/>
      <c r="J7" s="225" t="s">
        <v>114</v>
      </c>
      <c r="K7" s="226"/>
      <c r="L7" s="179"/>
      <c r="M7" s="179"/>
      <c r="N7" s="179" t="s">
        <v>140</v>
      </c>
      <c r="O7" s="180"/>
      <c r="P7" s="129" t="s">
        <v>115</v>
      </c>
      <c r="Q7" s="180"/>
      <c r="R7" s="179" t="s">
        <v>141</v>
      </c>
      <c r="S7" s="179"/>
      <c r="T7" s="179" t="s">
        <v>142</v>
      </c>
      <c r="U7" s="181"/>
      <c r="V7" s="182" t="s">
        <v>143</v>
      </c>
      <c r="W7" s="179" t="s">
        <v>144</v>
      </c>
      <c r="X7" s="27" t="s">
        <v>145</v>
      </c>
      <c r="Y7" s="179" t="s">
        <v>146</v>
      </c>
      <c r="Z7" s="183"/>
      <c r="AA7" s="184"/>
      <c r="AB7" s="185"/>
      <c r="AC7" s="218" t="s">
        <v>117</v>
      </c>
      <c r="AD7" s="219"/>
      <c r="AE7" s="219"/>
      <c r="AF7" s="220"/>
      <c r="AL7" s="32"/>
      <c r="AM7" s="72"/>
      <c r="AN7" s="32"/>
    </row>
    <row r="8" spans="1:39" s="31" customFormat="1" ht="22.5" customHeight="1">
      <c r="A8" s="213" t="s">
        <v>43</v>
      </c>
      <c r="B8" s="213" t="s">
        <v>23</v>
      </c>
      <c r="C8" s="202" t="s">
        <v>19</v>
      </c>
      <c r="D8" s="213" t="s">
        <v>24</v>
      </c>
      <c r="E8" s="213" t="s">
        <v>25</v>
      </c>
      <c r="F8" s="28" t="s">
        <v>20</v>
      </c>
      <c r="G8" s="9" t="s">
        <v>41</v>
      </c>
      <c r="H8" s="45"/>
      <c r="I8" s="230" t="s">
        <v>57</v>
      </c>
      <c r="J8" s="227" t="s">
        <v>118</v>
      </c>
      <c r="K8" s="227" t="s">
        <v>119</v>
      </c>
      <c r="L8" s="202" t="s">
        <v>58</v>
      </c>
      <c r="M8" s="9" t="s">
        <v>85</v>
      </c>
      <c r="N8" s="9" t="s">
        <v>41</v>
      </c>
      <c r="O8" s="45"/>
      <c r="P8" s="117" t="s">
        <v>41</v>
      </c>
      <c r="Q8" s="10"/>
      <c r="R8" s="6" t="s">
        <v>68</v>
      </c>
      <c r="S8" s="29" t="s">
        <v>21</v>
      </c>
      <c r="T8" s="6" t="s">
        <v>46</v>
      </c>
      <c r="U8" s="202" t="s">
        <v>33</v>
      </c>
      <c r="V8" s="199" t="s">
        <v>39</v>
      </c>
      <c r="W8" s="202" t="s">
        <v>40</v>
      </c>
      <c r="X8" s="109" t="s">
        <v>20</v>
      </c>
      <c r="Y8" s="110"/>
      <c r="Z8" s="8" t="s">
        <v>22</v>
      </c>
      <c r="AA8" s="7" t="s">
        <v>22</v>
      </c>
      <c r="AB8" s="205" t="s">
        <v>59</v>
      </c>
      <c r="AC8" s="216" t="s">
        <v>60</v>
      </c>
      <c r="AD8" s="216"/>
      <c r="AE8" s="216"/>
      <c r="AF8" s="217"/>
      <c r="AG8" s="30"/>
      <c r="AH8" s="30"/>
      <c r="AI8" s="30"/>
      <c r="AL8" s="32"/>
      <c r="AM8" s="32"/>
    </row>
    <row r="9" spans="1:43" s="31" customFormat="1" ht="22.5" customHeight="1">
      <c r="A9" s="214"/>
      <c r="B9" s="214"/>
      <c r="C9" s="203"/>
      <c r="D9" s="214"/>
      <c r="E9" s="214"/>
      <c r="F9" s="33" t="s">
        <v>26</v>
      </c>
      <c r="G9" s="49" t="s">
        <v>42</v>
      </c>
      <c r="H9" s="46"/>
      <c r="I9" s="231"/>
      <c r="J9" s="228"/>
      <c r="K9" s="228"/>
      <c r="L9" s="203"/>
      <c r="M9" s="49" t="s">
        <v>86</v>
      </c>
      <c r="N9" s="49" t="s">
        <v>87</v>
      </c>
      <c r="O9" s="46"/>
      <c r="P9" s="118" t="s">
        <v>91</v>
      </c>
      <c r="Q9" s="14"/>
      <c r="R9" s="10" t="s">
        <v>93</v>
      </c>
      <c r="S9" s="34" t="s">
        <v>27</v>
      </c>
      <c r="T9" s="10" t="s">
        <v>47</v>
      </c>
      <c r="U9" s="203"/>
      <c r="V9" s="200"/>
      <c r="W9" s="203"/>
      <c r="X9" s="111" t="s">
        <v>29</v>
      </c>
      <c r="Y9" s="80" t="s">
        <v>96</v>
      </c>
      <c r="Z9" s="12" t="s">
        <v>28</v>
      </c>
      <c r="AA9" s="11" t="s">
        <v>28</v>
      </c>
      <c r="AB9" s="206"/>
      <c r="AC9" s="208" t="s">
        <v>135</v>
      </c>
      <c r="AD9" s="208"/>
      <c r="AE9" s="208"/>
      <c r="AF9" s="209"/>
      <c r="AG9" s="30"/>
      <c r="AH9" s="30"/>
      <c r="AI9" s="30"/>
      <c r="AJ9" s="196" t="s">
        <v>61</v>
      </c>
      <c r="AK9" s="197"/>
      <c r="AL9" s="197"/>
      <c r="AM9" s="197"/>
      <c r="AN9" s="197"/>
      <c r="AO9" s="197"/>
      <c r="AP9" s="198"/>
      <c r="AQ9" s="52"/>
    </row>
    <row r="10" spans="1:43" s="31" customFormat="1" ht="22.5" customHeight="1">
      <c r="A10" s="214"/>
      <c r="B10" s="214"/>
      <c r="C10" s="203"/>
      <c r="D10" s="214"/>
      <c r="E10" s="214"/>
      <c r="F10" s="33" t="s">
        <v>30</v>
      </c>
      <c r="G10" s="85" t="s">
        <v>30</v>
      </c>
      <c r="H10" s="85"/>
      <c r="I10" s="231"/>
      <c r="J10" s="228"/>
      <c r="K10" s="228"/>
      <c r="L10" s="203"/>
      <c r="M10" s="106" t="s">
        <v>88</v>
      </c>
      <c r="N10" s="106" t="s">
        <v>30</v>
      </c>
      <c r="O10" s="85"/>
      <c r="P10" s="119" t="s">
        <v>30</v>
      </c>
      <c r="Q10" s="14"/>
      <c r="R10" s="10" t="s">
        <v>74</v>
      </c>
      <c r="S10" s="34" t="s">
        <v>30</v>
      </c>
      <c r="T10" s="10" t="s">
        <v>12</v>
      </c>
      <c r="U10" s="203"/>
      <c r="V10" s="200"/>
      <c r="W10" s="203"/>
      <c r="X10" s="111" t="s">
        <v>30</v>
      </c>
      <c r="Y10" s="80" t="s">
        <v>97</v>
      </c>
      <c r="Z10" s="35" t="s">
        <v>31</v>
      </c>
      <c r="AA10" s="36" t="s">
        <v>31</v>
      </c>
      <c r="AB10" s="206"/>
      <c r="AC10" s="147" t="s">
        <v>70</v>
      </c>
      <c r="AD10" s="124" t="s">
        <v>71</v>
      </c>
      <c r="AE10" s="124" t="s">
        <v>72</v>
      </c>
      <c r="AF10" s="124" t="s">
        <v>73</v>
      </c>
      <c r="AG10" s="30"/>
      <c r="AH10" s="30"/>
      <c r="AI10" s="30"/>
      <c r="AJ10" s="55" t="s">
        <v>62</v>
      </c>
      <c r="AK10" s="55" t="s">
        <v>56</v>
      </c>
      <c r="AL10" s="56" t="s">
        <v>63</v>
      </c>
      <c r="AM10" s="55" t="s">
        <v>64</v>
      </c>
      <c r="AN10" s="56" t="s">
        <v>65</v>
      </c>
      <c r="AO10" s="56" t="s">
        <v>66</v>
      </c>
      <c r="AP10" s="56" t="s">
        <v>67</v>
      </c>
      <c r="AQ10" s="52"/>
    </row>
    <row r="11" spans="1:43" s="30" customFormat="1" ht="22.5" customHeight="1">
      <c r="A11" s="215"/>
      <c r="B11" s="215"/>
      <c r="C11" s="204"/>
      <c r="D11" s="215"/>
      <c r="E11" s="215"/>
      <c r="F11" s="76"/>
      <c r="G11" s="63"/>
      <c r="H11" s="85"/>
      <c r="I11" s="232"/>
      <c r="J11" s="229"/>
      <c r="K11" s="229"/>
      <c r="L11" s="204"/>
      <c r="M11" s="107"/>
      <c r="N11" s="107"/>
      <c r="O11" s="85"/>
      <c r="P11" s="120"/>
      <c r="Q11" s="14"/>
      <c r="R11" s="13" t="s">
        <v>30</v>
      </c>
      <c r="S11" s="108"/>
      <c r="T11" s="13"/>
      <c r="U11" s="204"/>
      <c r="V11" s="201"/>
      <c r="W11" s="204"/>
      <c r="X11" s="112"/>
      <c r="Y11" s="81"/>
      <c r="Z11" s="35"/>
      <c r="AA11" s="36"/>
      <c r="AB11" s="207"/>
      <c r="AC11" s="147" t="s">
        <v>69</v>
      </c>
      <c r="AD11" s="124" t="s">
        <v>69</v>
      </c>
      <c r="AE11" s="124" t="s">
        <v>69</v>
      </c>
      <c r="AF11" s="124" t="s">
        <v>69</v>
      </c>
      <c r="AJ11" s="37"/>
      <c r="AK11" s="37"/>
      <c r="AL11" s="38"/>
      <c r="AM11" s="37"/>
      <c r="AN11" s="38"/>
      <c r="AO11" s="38"/>
      <c r="AP11" s="38"/>
      <c r="AQ11" s="82"/>
    </row>
    <row r="12" spans="1:42" ht="22.5" customHeight="1">
      <c r="A12" s="105"/>
      <c r="B12" s="73" t="s">
        <v>113</v>
      </c>
      <c r="C12" s="75"/>
      <c r="D12" s="74"/>
      <c r="E12" s="74"/>
      <c r="F12" s="74"/>
      <c r="G12" s="74"/>
      <c r="H12" s="47"/>
      <c r="I12" s="128"/>
      <c r="J12" s="148"/>
      <c r="K12" s="148"/>
      <c r="L12" s="115"/>
      <c r="M12" s="47"/>
      <c r="N12" s="47"/>
      <c r="O12" s="47"/>
      <c r="P12" s="121"/>
      <c r="Q12" s="51"/>
      <c r="R12" s="15"/>
      <c r="S12" s="15"/>
      <c r="T12" s="22"/>
      <c r="U12" s="15"/>
      <c r="V12" s="15"/>
      <c r="W12" s="15"/>
      <c r="X12" s="15"/>
      <c r="Y12" s="15"/>
      <c r="Z12" s="15"/>
      <c r="AA12" s="16"/>
      <c r="AB12" s="87"/>
      <c r="AC12" s="125"/>
      <c r="AD12" s="125"/>
      <c r="AE12" s="125"/>
      <c r="AF12" s="125"/>
      <c r="AG12" s="88"/>
      <c r="AI12" s="52"/>
      <c r="AJ12" s="67"/>
      <c r="AK12" s="67"/>
      <c r="AL12" s="67"/>
      <c r="AM12" s="67"/>
      <c r="AN12" s="67"/>
      <c r="AO12" s="67"/>
      <c r="AP12" s="67"/>
    </row>
    <row r="13" spans="1:42" ht="22.5" customHeight="1">
      <c r="A13" s="71">
        <v>1</v>
      </c>
      <c r="B13" s="152"/>
      <c r="C13" s="153"/>
      <c r="D13" s="152"/>
      <c r="E13" s="152"/>
      <c r="F13" s="154"/>
      <c r="G13" s="17" t="e">
        <f>S13*0.015</f>
        <v>#N/A</v>
      </c>
      <c r="H13" s="48"/>
      <c r="I13" s="150" t="str">
        <f>VLOOKUP(L13,$AG$49:$AH$149,2)</f>
        <v>-</v>
      </c>
      <c r="J13" s="151"/>
      <c r="K13" s="151"/>
      <c r="L13" s="146">
        <f>J13+K13</f>
        <v>0</v>
      </c>
      <c r="M13" s="19">
        <f>VLOOKUP(L13,$AC$49:$AE$149,3)</f>
        <v>0</v>
      </c>
      <c r="N13" s="114" t="e">
        <f>(S13*M13)/100</f>
        <v>#N/A</v>
      </c>
      <c r="O13" s="48"/>
      <c r="P13" s="122"/>
      <c r="Q13" s="54"/>
      <c r="R13" s="23" t="e">
        <f>CEILING(G13+N13+P13,10)</f>
        <v>#N/A</v>
      </c>
      <c r="S13" s="90" t="e">
        <f>IF(F13&gt;VLOOKUP(E13,'ฐานการคำนวณ (ห้ามลบ)'!$B$3:$G$18,6,),VLOOKUP(E13,'ฐานการคำนวณ (ห้ามลบ)'!$B$3:$G$18,3,),VLOOKUP(E13,'ฐานการคำนวณ (ห้ามลบ)'!$B$3:$G$18,4,))</f>
        <v>#N/A</v>
      </c>
      <c r="T13" s="23" t="e">
        <f>ROUNDDOWN((R13/S13)*100,2)</f>
        <v>#N/A</v>
      </c>
      <c r="U13" s="18" t="e">
        <f>VLOOKUP(E13,'ฐานการคำนวณ (ห้ามลบ)'!$B$3:$C$18,2,)</f>
        <v>#N/A</v>
      </c>
      <c r="V13" s="19" t="e">
        <f>T13</f>
        <v>#N/A</v>
      </c>
      <c r="W13" s="20" t="e">
        <f>X13-F13</f>
        <v>#N/A</v>
      </c>
      <c r="X13" s="78" t="e">
        <f>IF(F13+CEILING(Z13,10)&lt;U13,F13+CEILING(Z13,10),IF(F13&gt;U13,F13,U13))</f>
        <v>#N/A</v>
      </c>
      <c r="Y13" s="21" t="e">
        <f>IF(F13+Z13&gt;U13,(S13*(V13/100))-W13,0)</f>
        <v>#N/A</v>
      </c>
      <c r="Z13" s="20" t="e">
        <f>IF(F13&gt;U13,0,S13*(V13/100))</f>
        <v>#N/A</v>
      </c>
      <c r="AA13" s="91" t="e">
        <f>IF(F13&gt;U13,0,IF((S13*(V13/100))+F13&gt;U13,W13,S13*(V13/100)))</f>
        <v>#N/A</v>
      </c>
      <c r="AB13" s="89"/>
      <c r="AC13" s="127" t="s">
        <v>78</v>
      </c>
      <c r="AD13" s="126" t="s">
        <v>78</v>
      </c>
      <c r="AE13" s="126" t="s">
        <v>78</v>
      </c>
      <c r="AF13" s="126" t="s">
        <v>78</v>
      </c>
      <c r="AG13" s="92"/>
      <c r="AI13" s="52"/>
      <c r="AJ13" s="155"/>
      <c r="AK13" s="156"/>
      <c r="AL13" s="155"/>
      <c r="AM13" s="157"/>
      <c r="AN13" s="155"/>
      <c r="AO13" s="155"/>
      <c r="AP13" s="155"/>
    </row>
    <row r="14" spans="1:42" ht="22.5" customHeight="1">
      <c r="A14" s="71">
        <v>2</v>
      </c>
      <c r="B14" s="152"/>
      <c r="C14" s="153"/>
      <c r="D14" s="152"/>
      <c r="E14" s="152"/>
      <c r="F14" s="154"/>
      <c r="G14" s="17" t="e">
        <f aca="true" t="shared" si="0" ref="G14:G27">S14*0.015</f>
        <v>#N/A</v>
      </c>
      <c r="H14" s="48"/>
      <c r="I14" s="150" t="str">
        <f>VLOOKUP(L14,$AG$49:$AH$149,2)</f>
        <v>-</v>
      </c>
      <c r="J14" s="151"/>
      <c r="K14" s="151"/>
      <c r="L14" s="146">
        <f aca="true" t="shared" si="1" ref="L14:L27">J14+K14</f>
        <v>0</v>
      </c>
      <c r="M14" s="19">
        <f>VLOOKUP(L14,$AC$49:$AE$149,3)</f>
        <v>0</v>
      </c>
      <c r="N14" s="114" t="e">
        <f aca="true" t="shared" si="2" ref="N14:N27">(S14*M14)/100</f>
        <v>#N/A</v>
      </c>
      <c r="O14" s="48"/>
      <c r="P14" s="122"/>
      <c r="Q14" s="54"/>
      <c r="R14" s="23" t="e">
        <f>CEILING(G14+N14+P14,10)</f>
        <v>#N/A</v>
      </c>
      <c r="S14" s="90" t="e">
        <f>IF(F14&gt;VLOOKUP(E14,'ฐานการคำนวณ (ห้ามลบ)'!$B$3:$G$18,6,),VLOOKUP(E14,'ฐานการคำนวณ (ห้ามลบ)'!$B$3:$G$18,3,),VLOOKUP(E14,'ฐานการคำนวณ (ห้ามลบ)'!$B$3:$G$18,4,))</f>
        <v>#N/A</v>
      </c>
      <c r="T14" s="23" t="e">
        <f>ROUNDDOWN((R14/S14)*100,2)</f>
        <v>#N/A</v>
      </c>
      <c r="U14" s="18" t="e">
        <f>VLOOKUP(E14,'ฐานการคำนวณ (ห้ามลบ)'!$B$3:$C$18,2,)</f>
        <v>#N/A</v>
      </c>
      <c r="V14" s="19" t="e">
        <f>T14</f>
        <v>#N/A</v>
      </c>
      <c r="W14" s="20" t="e">
        <f>X14-F14</f>
        <v>#N/A</v>
      </c>
      <c r="X14" s="78" t="e">
        <f>IF(F14+CEILING(Z14,10)&lt;U14,F14+CEILING(Z14,10),IF(F14&gt;U14,F14,U14))</f>
        <v>#N/A</v>
      </c>
      <c r="Y14" s="21" t="e">
        <f>IF(F14+Z14&gt;U14,(S14*(V14/100))-W14,0)</f>
        <v>#N/A</v>
      </c>
      <c r="Z14" s="20" t="e">
        <f>IF(F14&gt;U14,0,S14*(V14/100))</f>
        <v>#N/A</v>
      </c>
      <c r="AA14" s="91" t="e">
        <f>IF(F14&gt;U14,0,IF((S14*(V14/100))+F14&gt;U14,W14,S14*(V14/100)))</f>
        <v>#N/A</v>
      </c>
      <c r="AB14" s="89"/>
      <c r="AC14" s="127" t="s">
        <v>78</v>
      </c>
      <c r="AD14" s="126" t="s">
        <v>78</v>
      </c>
      <c r="AE14" s="126" t="s">
        <v>78</v>
      </c>
      <c r="AF14" s="126" t="s">
        <v>78</v>
      </c>
      <c r="AG14" s="92"/>
      <c r="AI14" s="52"/>
      <c r="AJ14" s="155"/>
      <c r="AK14" s="156"/>
      <c r="AL14" s="155"/>
      <c r="AM14" s="157"/>
      <c r="AN14" s="155"/>
      <c r="AO14" s="155"/>
      <c r="AP14" s="155"/>
    </row>
    <row r="15" spans="1:42" ht="22.5" customHeight="1">
      <c r="A15" s="71">
        <v>3</v>
      </c>
      <c r="B15" s="152"/>
      <c r="C15" s="153"/>
      <c r="D15" s="152"/>
      <c r="E15" s="152"/>
      <c r="F15" s="154"/>
      <c r="G15" s="17" t="e">
        <f t="shared" si="0"/>
        <v>#N/A</v>
      </c>
      <c r="H15" s="48"/>
      <c r="I15" s="150" t="str">
        <f>VLOOKUP(L15,$AG$49:$AH$149,2)</f>
        <v>-</v>
      </c>
      <c r="J15" s="151"/>
      <c r="K15" s="151"/>
      <c r="L15" s="146">
        <f t="shared" si="1"/>
        <v>0</v>
      </c>
      <c r="M15" s="19">
        <f>VLOOKUP(L15,$AC$49:$AE$149,3)</f>
        <v>0</v>
      </c>
      <c r="N15" s="114" t="e">
        <f t="shared" si="2"/>
        <v>#N/A</v>
      </c>
      <c r="O15" s="48"/>
      <c r="P15" s="122"/>
      <c r="Q15" s="54"/>
      <c r="R15" s="23" t="e">
        <f>CEILING(G15+N15+P15,10)</f>
        <v>#N/A</v>
      </c>
      <c r="S15" s="90" t="e">
        <f>IF(F15&gt;VLOOKUP(E15,'ฐานการคำนวณ (ห้ามลบ)'!$B$3:$G$18,6,),VLOOKUP(E15,'ฐานการคำนวณ (ห้ามลบ)'!$B$3:$G$18,3,),VLOOKUP(E15,'ฐานการคำนวณ (ห้ามลบ)'!$B$3:$G$18,4,))</f>
        <v>#N/A</v>
      </c>
      <c r="T15" s="23" t="e">
        <f>ROUNDDOWN((R15/S15)*100,2)</f>
        <v>#N/A</v>
      </c>
      <c r="U15" s="18" t="e">
        <f>VLOOKUP(E15,'ฐานการคำนวณ (ห้ามลบ)'!$B$3:$C$18,2,)</f>
        <v>#N/A</v>
      </c>
      <c r="V15" s="19" t="e">
        <f>T15</f>
        <v>#N/A</v>
      </c>
      <c r="W15" s="20" t="e">
        <f>X15-F15</f>
        <v>#N/A</v>
      </c>
      <c r="X15" s="78" t="e">
        <f>IF(F15+CEILING(Z15,10)&lt;U15,F15+CEILING(Z15,10),IF(F15&gt;U15,F15,U15))</f>
        <v>#N/A</v>
      </c>
      <c r="Y15" s="21" t="e">
        <f>IF(F15+Z15&gt;U15,(S15*(V15/100))-W15,0)</f>
        <v>#N/A</v>
      </c>
      <c r="Z15" s="20" t="e">
        <f>IF(F15&gt;U15,0,S15*(V15/100))</f>
        <v>#N/A</v>
      </c>
      <c r="AA15" s="91" t="e">
        <f>IF(F15&gt;U15,0,IF((S15*(V15/100))+F15&gt;U15,W15,S15*(V15/100)))</f>
        <v>#N/A</v>
      </c>
      <c r="AB15" s="89"/>
      <c r="AC15" s="127" t="s">
        <v>78</v>
      </c>
      <c r="AD15" s="126" t="s">
        <v>78</v>
      </c>
      <c r="AE15" s="126" t="s">
        <v>78</v>
      </c>
      <c r="AF15" s="126" t="s">
        <v>78</v>
      </c>
      <c r="AG15" s="92"/>
      <c r="AI15" s="52"/>
      <c r="AJ15" s="155"/>
      <c r="AK15" s="156"/>
      <c r="AL15" s="155"/>
      <c r="AM15" s="157"/>
      <c r="AN15" s="155"/>
      <c r="AO15" s="155"/>
      <c r="AP15" s="155"/>
    </row>
    <row r="16" spans="1:42" ht="22.5" customHeight="1">
      <c r="A16" s="71">
        <v>4</v>
      </c>
      <c r="B16" s="152"/>
      <c r="C16" s="153"/>
      <c r="D16" s="152"/>
      <c r="E16" s="152"/>
      <c r="F16" s="154"/>
      <c r="G16" s="17" t="e">
        <f t="shared" si="0"/>
        <v>#N/A</v>
      </c>
      <c r="H16" s="48"/>
      <c r="I16" s="150" t="str">
        <f>VLOOKUP(L16,$AG$49:$AH$149,2)</f>
        <v>-</v>
      </c>
      <c r="J16" s="151"/>
      <c r="K16" s="151"/>
      <c r="L16" s="146">
        <f t="shared" si="1"/>
        <v>0</v>
      </c>
      <c r="M16" s="19">
        <f>VLOOKUP(L16,$AC$49:$AE$149,3)</f>
        <v>0</v>
      </c>
      <c r="N16" s="114" t="e">
        <f t="shared" si="2"/>
        <v>#N/A</v>
      </c>
      <c r="O16" s="48"/>
      <c r="P16" s="122"/>
      <c r="Q16" s="54"/>
      <c r="R16" s="23" t="e">
        <f>CEILING(G16+N16+P16,10)</f>
        <v>#N/A</v>
      </c>
      <c r="S16" s="90" t="e">
        <f>IF(F16&gt;VLOOKUP(E16,'ฐานการคำนวณ (ห้ามลบ)'!$B$3:$G$18,6,),VLOOKUP(E16,'ฐานการคำนวณ (ห้ามลบ)'!$B$3:$G$18,3,),VLOOKUP(E16,'ฐานการคำนวณ (ห้ามลบ)'!$B$3:$G$18,4,))</f>
        <v>#N/A</v>
      </c>
      <c r="T16" s="23" t="e">
        <f>ROUNDDOWN((R16/S16)*100,2)</f>
        <v>#N/A</v>
      </c>
      <c r="U16" s="18" t="e">
        <f>VLOOKUP(E16,'ฐานการคำนวณ (ห้ามลบ)'!$B$3:$C$18,2,)</f>
        <v>#N/A</v>
      </c>
      <c r="V16" s="19" t="e">
        <f>T16</f>
        <v>#N/A</v>
      </c>
      <c r="W16" s="20" t="e">
        <f>X16-F16</f>
        <v>#N/A</v>
      </c>
      <c r="X16" s="78" t="e">
        <f>IF(F16+CEILING(Z16,10)&lt;U16,F16+CEILING(Z16,10),IF(F16&gt;U16,F16,U16))</f>
        <v>#N/A</v>
      </c>
      <c r="Y16" s="21" t="e">
        <f>IF(F16+Z16&gt;U16,(S16*(V16/100))-W16,0)</f>
        <v>#N/A</v>
      </c>
      <c r="Z16" s="20" t="e">
        <f>IF(F16&gt;U16,0,S16*(V16/100))</f>
        <v>#N/A</v>
      </c>
      <c r="AA16" s="91" t="e">
        <f>IF(F16&gt;U16,0,IF((S16*(V16/100))+F16&gt;U16,W16,S16*(V16/100)))</f>
        <v>#N/A</v>
      </c>
      <c r="AB16" s="89"/>
      <c r="AC16" s="127" t="s">
        <v>78</v>
      </c>
      <c r="AD16" s="126" t="s">
        <v>78</v>
      </c>
      <c r="AE16" s="126" t="s">
        <v>78</v>
      </c>
      <c r="AF16" s="126" t="s">
        <v>78</v>
      </c>
      <c r="AG16" s="92"/>
      <c r="AI16" s="52"/>
      <c r="AJ16" s="155"/>
      <c r="AK16" s="156"/>
      <c r="AL16" s="155"/>
      <c r="AM16" s="157"/>
      <c r="AN16" s="155"/>
      <c r="AO16" s="155"/>
      <c r="AP16" s="155"/>
    </row>
    <row r="17" spans="1:42" ht="22.5" customHeight="1">
      <c r="A17" s="71">
        <v>5</v>
      </c>
      <c r="B17" s="152"/>
      <c r="C17" s="153"/>
      <c r="D17" s="152"/>
      <c r="E17" s="152"/>
      <c r="F17" s="154"/>
      <c r="G17" s="17" t="e">
        <f t="shared" si="0"/>
        <v>#N/A</v>
      </c>
      <c r="H17" s="48"/>
      <c r="I17" s="150" t="str">
        <f>VLOOKUP(L17,$AG$49:$AH$149,2)</f>
        <v>-</v>
      </c>
      <c r="J17" s="151"/>
      <c r="K17" s="151"/>
      <c r="L17" s="146">
        <f t="shared" si="1"/>
        <v>0</v>
      </c>
      <c r="M17" s="19">
        <f>VLOOKUP(L17,$AC$49:$AE$149,3)</f>
        <v>0</v>
      </c>
      <c r="N17" s="114" t="e">
        <f t="shared" si="2"/>
        <v>#N/A</v>
      </c>
      <c r="O17" s="48"/>
      <c r="P17" s="122"/>
      <c r="Q17" s="54"/>
      <c r="R17" s="23" t="e">
        <f>CEILING(G17+N17+P17,10)</f>
        <v>#N/A</v>
      </c>
      <c r="S17" s="90" t="e">
        <f>IF(F17&gt;VLOOKUP(E17,'ฐานการคำนวณ (ห้ามลบ)'!$B$3:$G$18,6,),VLOOKUP(E17,'ฐานการคำนวณ (ห้ามลบ)'!$B$3:$G$18,3,),VLOOKUP(E17,'ฐานการคำนวณ (ห้ามลบ)'!$B$3:$G$18,4,))</f>
        <v>#N/A</v>
      </c>
      <c r="T17" s="23" t="e">
        <f>ROUNDDOWN((R17/S17)*100,2)</f>
        <v>#N/A</v>
      </c>
      <c r="U17" s="18" t="e">
        <f>VLOOKUP(E17,'ฐานการคำนวณ (ห้ามลบ)'!$B$3:$C$18,2,)</f>
        <v>#N/A</v>
      </c>
      <c r="V17" s="19" t="e">
        <f>T17</f>
        <v>#N/A</v>
      </c>
      <c r="W17" s="20" t="e">
        <f>X17-F17</f>
        <v>#N/A</v>
      </c>
      <c r="X17" s="78" t="e">
        <f>IF(F17+CEILING(Z17,10)&lt;U17,F17+CEILING(Z17,10),IF(F17&gt;U17,F17,U17))</f>
        <v>#N/A</v>
      </c>
      <c r="Y17" s="21" t="e">
        <f>IF(F17+Z17&gt;U17,(S17*(V17/100))-W17,0)</f>
        <v>#N/A</v>
      </c>
      <c r="Z17" s="20" t="e">
        <f>IF(F17&gt;U17,0,S17*(V17/100))</f>
        <v>#N/A</v>
      </c>
      <c r="AA17" s="91" t="e">
        <f>IF(F17&gt;U17,0,IF((S17*(V17/100))+F17&gt;U17,W17,S17*(V17/100)))</f>
        <v>#N/A</v>
      </c>
      <c r="AB17" s="89"/>
      <c r="AC17" s="127" t="s">
        <v>78</v>
      </c>
      <c r="AD17" s="126" t="s">
        <v>78</v>
      </c>
      <c r="AE17" s="126" t="s">
        <v>78</v>
      </c>
      <c r="AF17" s="126" t="s">
        <v>78</v>
      </c>
      <c r="AG17" s="92"/>
      <c r="AI17" s="52"/>
      <c r="AJ17" s="155"/>
      <c r="AK17" s="156"/>
      <c r="AL17" s="155"/>
      <c r="AM17" s="157"/>
      <c r="AN17" s="155"/>
      <c r="AO17" s="155"/>
      <c r="AP17" s="155"/>
    </row>
    <row r="18" spans="1:42" ht="22.5" customHeight="1">
      <c r="A18" s="71">
        <v>6</v>
      </c>
      <c r="B18" s="152"/>
      <c r="C18" s="153"/>
      <c r="D18" s="152"/>
      <c r="E18" s="152"/>
      <c r="F18" s="154"/>
      <c r="G18" s="17" t="e">
        <f t="shared" si="0"/>
        <v>#N/A</v>
      </c>
      <c r="H18" s="48"/>
      <c r="I18" s="150" t="str">
        <f aca="true" t="shared" si="3" ref="I18:I27">VLOOKUP(L18,$AG$49:$AH$149,2)</f>
        <v>-</v>
      </c>
      <c r="J18" s="151"/>
      <c r="K18" s="151"/>
      <c r="L18" s="146">
        <f t="shared" si="1"/>
        <v>0</v>
      </c>
      <c r="M18" s="19">
        <f aca="true" t="shared" si="4" ref="M18:M27">VLOOKUP(L18,$AC$49:$AE$149,3)</f>
        <v>0</v>
      </c>
      <c r="N18" s="114" t="e">
        <f t="shared" si="2"/>
        <v>#N/A</v>
      </c>
      <c r="O18" s="48"/>
      <c r="P18" s="122"/>
      <c r="Q18" s="54"/>
      <c r="R18" s="23" t="e">
        <f aca="true" t="shared" si="5" ref="R18:R27">CEILING(G18+N18+P18,10)</f>
        <v>#N/A</v>
      </c>
      <c r="S18" s="90" t="e">
        <f>IF(F18&gt;VLOOKUP(E18,'ฐานการคำนวณ (ห้ามลบ)'!$B$3:$G$18,6,),VLOOKUP(E18,'ฐานการคำนวณ (ห้ามลบ)'!$B$3:$G$18,3,),VLOOKUP(E18,'ฐานการคำนวณ (ห้ามลบ)'!$B$3:$G$18,4,))</f>
        <v>#N/A</v>
      </c>
      <c r="T18" s="23" t="e">
        <f aca="true" t="shared" si="6" ref="T18:T27">ROUNDDOWN((R18/S18)*100,2)</f>
        <v>#N/A</v>
      </c>
      <c r="U18" s="18" t="e">
        <f>VLOOKUP(E18,'ฐานการคำนวณ (ห้ามลบ)'!$B$3:$C$18,2,)</f>
        <v>#N/A</v>
      </c>
      <c r="V18" s="19" t="e">
        <f aca="true" t="shared" si="7" ref="V18:V27">T18</f>
        <v>#N/A</v>
      </c>
      <c r="W18" s="20" t="e">
        <f aca="true" t="shared" si="8" ref="W18:W27">X18-F18</f>
        <v>#N/A</v>
      </c>
      <c r="X18" s="78" t="e">
        <f aca="true" t="shared" si="9" ref="X18:X27">IF(F18+CEILING(Z18,10)&lt;U18,F18+CEILING(Z18,10),IF(F18&gt;U18,F18,U18))</f>
        <v>#N/A</v>
      </c>
      <c r="Y18" s="21" t="e">
        <f aca="true" t="shared" si="10" ref="Y18:Y27">IF(F18+Z18&gt;U18,(S18*(V18/100))-W18,0)</f>
        <v>#N/A</v>
      </c>
      <c r="Z18" s="20" t="e">
        <f aca="true" t="shared" si="11" ref="Z18:Z27">IF(F18&gt;U18,0,S18*(V18/100))</f>
        <v>#N/A</v>
      </c>
      <c r="AA18" s="91" t="e">
        <f aca="true" t="shared" si="12" ref="AA18:AA27">IF(F18&gt;U18,0,IF((S18*(V18/100))+F18&gt;U18,W18,S18*(V18/100)))</f>
        <v>#N/A</v>
      </c>
      <c r="AB18" s="89"/>
      <c r="AC18" s="127" t="s">
        <v>78</v>
      </c>
      <c r="AD18" s="126" t="s">
        <v>78</v>
      </c>
      <c r="AE18" s="126" t="s">
        <v>78</v>
      </c>
      <c r="AF18" s="126" t="s">
        <v>78</v>
      </c>
      <c r="AG18" s="92"/>
      <c r="AI18" s="52"/>
      <c r="AJ18" s="155"/>
      <c r="AK18" s="156"/>
      <c r="AL18" s="155"/>
      <c r="AM18" s="157"/>
      <c r="AN18" s="155"/>
      <c r="AO18" s="155"/>
      <c r="AP18" s="155"/>
    </row>
    <row r="19" spans="1:42" ht="22.5" customHeight="1">
      <c r="A19" s="71">
        <v>7</v>
      </c>
      <c r="B19" s="152"/>
      <c r="C19" s="153"/>
      <c r="D19" s="152"/>
      <c r="E19" s="152"/>
      <c r="F19" s="154"/>
      <c r="G19" s="17" t="e">
        <f t="shared" si="0"/>
        <v>#N/A</v>
      </c>
      <c r="H19" s="48"/>
      <c r="I19" s="150" t="str">
        <f t="shared" si="3"/>
        <v>-</v>
      </c>
      <c r="J19" s="151"/>
      <c r="K19" s="151"/>
      <c r="L19" s="146">
        <f t="shared" si="1"/>
        <v>0</v>
      </c>
      <c r="M19" s="19">
        <f t="shared" si="4"/>
        <v>0</v>
      </c>
      <c r="N19" s="114" t="e">
        <f t="shared" si="2"/>
        <v>#N/A</v>
      </c>
      <c r="O19" s="48"/>
      <c r="P19" s="122"/>
      <c r="Q19" s="54"/>
      <c r="R19" s="23" t="e">
        <f t="shared" si="5"/>
        <v>#N/A</v>
      </c>
      <c r="S19" s="90" t="e">
        <f>IF(F19&gt;VLOOKUP(E19,'ฐานการคำนวณ (ห้ามลบ)'!$B$3:$G$18,6,),VLOOKUP(E19,'ฐานการคำนวณ (ห้ามลบ)'!$B$3:$G$18,3,),VLOOKUP(E19,'ฐานการคำนวณ (ห้ามลบ)'!$B$3:$G$18,4,))</f>
        <v>#N/A</v>
      </c>
      <c r="T19" s="23" t="e">
        <f t="shared" si="6"/>
        <v>#N/A</v>
      </c>
      <c r="U19" s="18" t="e">
        <f>VLOOKUP(E19,'ฐานการคำนวณ (ห้ามลบ)'!$B$3:$C$18,2,)</f>
        <v>#N/A</v>
      </c>
      <c r="V19" s="19" t="e">
        <f t="shared" si="7"/>
        <v>#N/A</v>
      </c>
      <c r="W19" s="20" t="e">
        <f t="shared" si="8"/>
        <v>#N/A</v>
      </c>
      <c r="X19" s="78" t="e">
        <f t="shared" si="9"/>
        <v>#N/A</v>
      </c>
      <c r="Y19" s="21" t="e">
        <f t="shared" si="10"/>
        <v>#N/A</v>
      </c>
      <c r="Z19" s="20" t="e">
        <f t="shared" si="11"/>
        <v>#N/A</v>
      </c>
      <c r="AA19" s="91" t="e">
        <f t="shared" si="12"/>
        <v>#N/A</v>
      </c>
      <c r="AB19" s="89"/>
      <c r="AC19" s="127" t="s">
        <v>78</v>
      </c>
      <c r="AD19" s="126" t="s">
        <v>78</v>
      </c>
      <c r="AE19" s="126" t="s">
        <v>78</v>
      </c>
      <c r="AF19" s="126" t="s">
        <v>78</v>
      </c>
      <c r="AG19" s="92"/>
      <c r="AI19" s="52"/>
      <c r="AJ19" s="155"/>
      <c r="AK19" s="156"/>
      <c r="AL19" s="155"/>
      <c r="AM19" s="157"/>
      <c r="AN19" s="155"/>
      <c r="AO19" s="155"/>
      <c r="AP19" s="155"/>
    </row>
    <row r="20" spans="1:42" ht="22.5" customHeight="1">
      <c r="A20" s="71">
        <v>8</v>
      </c>
      <c r="B20" s="152"/>
      <c r="C20" s="153"/>
      <c r="D20" s="152"/>
      <c r="E20" s="152"/>
      <c r="F20" s="154"/>
      <c r="G20" s="17" t="e">
        <f t="shared" si="0"/>
        <v>#N/A</v>
      </c>
      <c r="H20" s="48"/>
      <c r="I20" s="150" t="str">
        <f t="shared" si="3"/>
        <v>-</v>
      </c>
      <c r="J20" s="151"/>
      <c r="K20" s="151"/>
      <c r="L20" s="146">
        <f t="shared" si="1"/>
        <v>0</v>
      </c>
      <c r="M20" s="19">
        <f t="shared" si="4"/>
        <v>0</v>
      </c>
      <c r="N20" s="114" t="e">
        <f t="shared" si="2"/>
        <v>#N/A</v>
      </c>
      <c r="O20" s="48"/>
      <c r="P20" s="122"/>
      <c r="Q20" s="54"/>
      <c r="R20" s="23" t="e">
        <f t="shared" si="5"/>
        <v>#N/A</v>
      </c>
      <c r="S20" s="90" t="e">
        <f>IF(F20&gt;VLOOKUP(E20,'ฐานการคำนวณ (ห้ามลบ)'!$B$3:$G$18,6,),VLOOKUP(E20,'ฐานการคำนวณ (ห้ามลบ)'!$B$3:$G$18,3,),VLOOKUP(E20,'ฐานการคำนวณ (ห้ามลบ)'!$B$3:$G$18,4,))</f>
        <v>#N/A</v>
      </c>
      <c r="T20" s="23" t="e">
        <f t="shared" si="6"/>
        <v>#N/A</v>
      </c>
      <c r="U20" s="18" t="e">
        <f>VLOOKUP(E20,'ฐานการคำนวณ (ห้ามลบ)'!$B$3:$C$18,2,)</f>
        <v>#N/A</v>
      </c>
      <c r="V20" s="19" t="e">
        <f t="shared" si="7"/>
        <v>#N/A</v>
      </c>
      <c r="W20" s="20" t="e">
        <f t="shared" si="8"/>
        <v>#N/A</v>
      </c>
      <c r="X20" s="78" t="e">
        <f t="shared" si="9"/>
        <v>#N/A</v>
      </c>
      <c r="Y20" s="21" t="e">
        <f t="shared" si="10"/>
        <v>#N/A</v>
      </c>
      <c r="Z20" s="20" t="e">
        <f t="shared" si="11"/>
        <v>#N/A</v>
      </c>
      <c r="AA20" s="91" t="e">
        <f t="shared" si="12"/>
        <v>#N/A</v>
      </c>
      <c r="AB20" s="89"/>
      <c r="AC20" s="127" t="s">
        <v>78</v>
      </c>
      <c r="AD20" s="126" t="s">
        <v>78</v>
      </c>
      <c r="AE20" s="126" t="s">
        <v>78</v>
      </c>
      <c r="AF20" s="126" t="s">
        <v>78</v>
      </c>
      <c r="AG20" s="92"/>
      <c r="AI20" s="52"/>
      <c r="AJ20" s="155"/>
      <c r="AK20" s="156"/>
      <c r="AL20" s="155"/>
      <c r="AM20" s="157"/>
      <c r="AN20" s="155"/>
      <c r="AO20" s="155"/>
      <c r="AP20" s="155"/>
    </row>
    <row r="21" spans="1:42" ht="22.5" customHeight="1">
      <c r="A21" s="71">
        <v>9</v>
      </c>
      <c r="B21" s="152"/>
      <c r="C21" s="153"/>
      <c r="D21" s="152"/>
      <c r="E21" s="152"/>
      <c r="F21" s="154"/>
      <c r="G21" s="17" t="e">
        <f t="shared" si="0"/>
        <v>#N/A</v>
      </c>
      <c r="H21" s="48"/>
      <c r="I21" s="150" t="str">
        <f t="shared" si="3"/>
        <v>-</v>
      </c>
      <c r="J21" s="151"/>
      <c r="K21" s="151"/>
      <c r="L21" s="146">
        <f t="shared" si="1"/>
        <v>0</v>
      </c>
      <c r="M21" s="19">
        <f t="shared" si="4"/>
        <v>0</v>
      </c>
      <c r="N21" s="114" t="e">
        <f t="shared" si="2"/>
        <v>#N/A</v>
      </c>
      <c r="O21" s="48"/>
      <c r="P21" s="122"/>
      <c r="Q21" s="54"/>
      <c r="R21" s="23" t="e">
        <f t="shared" si="5"/>
        <v>#N/A</v>
      </c>
      <c r="S21" s="90" t="e">
        <f>IF(F21&gt;VLOOKUP(E21,'ฐานการคำนวณ (ห้ามลบ)'!$B$3:$G$18,6,),VLOOKUP(E21,'ฐานการคำนวณ (ห้ามลบ)'!$B$3:$G$18,3,),VLOOKUP(E21,'ฐานการคำนวณ (ห้ามลบ)'!$B$3:$G$18,4,))</f>
        <v>#N/A</v>
      </c>
      <c r="T21" s="23" t="e">
        <f t="shared" si="6"/>
        <v>#N/A</v>
      </c>
      <c r="U21" s="18" t="e">
        <f>VLOOKUP(E21,'ฐานการคำนวณ (ห้ามลบ)'!$B$3:$C$18,2,)</f>
        <v>#N/A</v>
      </c>
      <c r="V21" s="19" t="e">
        <f t="shared" si="7"/>
        <v>#N/A</v>
      </c>
      <c r="W21" s="20" t="e">
        <f t="shared" si="8"/>
        <v>#N/A</v>
      </c>
      <c r="X21" s="78" t="e">
        <f t="shared" si="9"/>
        <v>#N/A</v>
      </c>
      <c r="Y21" s="21" t="e">
        <f t="shared" si="10"/>
        <v>#N/A</v>
      </c>
      <c r="Z21" s="20" t="e">
        <f t="shared" si="11"/>
        <v>#N/A</v>
      </c>
      <c r="AA21" s="91" t="e">
        <f t="shared" si="12"/>
        <v>#N/A</v>
      </c>
      <c r="AB21" s="89"/>
      <c r="AC21" s="127" t="s">
        <v>78</v>
      </c>
      <c r="AD21" s="126" t="s">
        <v>78</v>
      </c>
      <c r="AE21" s="126" t="s">
        <v>78</v>
      </c>
      <c r="AF21" s="126" t="s">
        <v>78</v>
      </c>
      <c r="AG21" s="92"/>
      <c r="AI21" s="52"/>
      <c r="AJ21" s="155"/>
      <c r="AK21" s="156"/>
      <c r="AL21" s="155"/>
      <c r="AM21" s="157"/>
      <c r="AN21" s="155"/>
      <c r="AO21" s="155"/>
      <c r="AP21" s="155"/>
    </row>
    <row r="22" spans="1:42" ht="22.5" customHeight="1">
      <c r="A22" s="71">
        <v>10</v>
      </c>
      <c r="B22" s="152"/>
      <c r="C22" s="153"/>
      <c r="D22" s="152"/>
      <c r="E22" s="152"/>
      <c r="F22" s="154"/>
      <c r="G22" s="17" t="e">
        <f t="shared" si="0"/>
        <v>#N/A</v>
      </c>
      <c r="H22" s="48"/>
      <c r="I22" s="150" t="str">
        <f t="shared" si="3"/>
        <v>-</v>
      </c>
      <c r="J22" s="151"/>
      <c r="K22" s="151"/>
      <c r="L22" s="146">
        <f t="shared" si="1"/>
        <v>0</v>
      </c>
      <c r="M22" s="19">
        <f t="shared" si="4"/>
        <v>0</v>
      </c>
      <c r="N22" s="114" t="e">
        <f t="shared" si="2"/>
        <v>#N/A</v>
      </c>
      <c r="O22" s="48"/>
      <c r="P22" s="122"/>
      <c r="Q22" s="54"/>
      <c r="R22" s="23" t="e">
        <f t="shared" si="5"/>
        <v>#N/A</v>
      </c>
      <c r="S22" s="90" t="e">
        <f>IF(F22&gt;VLOOKUP(E22,'ฐานการคำนวณ (ห้ามลบ)'!$B$3:$G$18,6,),VLOOKUP(E22,'ฐานการคำนวณ (ห้ามลบ)'!$B$3:$G$18,3,),VLOOKUP(E22,'ฐานการคำนวณ (ห้ามลบ)'!$B$3:$G$18,4,))</f>
        <v>#N/A</v>
      </c>
      <c r="T22" s="23" t="e">
        <f t="shared" si="6"/>
        <v>#N/A</v>
      </c>
      <c r="U22" s="18" t="e">
        <f>VLOOKUP(E22,'ฐานการคำนวณ (ห้ามลบ)'!$B$3:$C$18,2,)</f>
        <v>#N/A</v>
      </c>
      <c r="V22" s="19" t="e">
        <f t="shared" si="7"/>
        <v>#N/A</v>
      </c>
      <c r="W22" s="20" t="e">
        <f t="shared" si="8"/>
        <v>#N/A</v>
      </c>
      <c r="X22" s="78" t="e">
        <f t="shared" si="9"/>
        <v>#N/A</v>
      </c>
      <c r="Y22" s="21" t="e">
        <f t="shared" si="10"/>
        <v>#N/A</v>
      </c>
      <c r="Z22" s="20" t="e">
        <f t="shared" si="11"/>
        <v>#N/A</v>
      </c>
      <c r="AA22" s="91" t="e">
        <f t="shared" si="12"/>
        <v>#N/A</v>
      </c>
      <c r="AB22" s="89"/>
      <c r="AC22" s="127" t="s">
        <v>78</v>
      </c>
      <c r="AD22" s="126" t="s">
        <v>78</v>
      </c>
      <c r="AE22" s="126" t="s">
        <v>78</v>
      </c>
      <c r="AF22" s="126" t="s">
        <v>78</v>
      </c>
      <c r="AG22" s="92"/>
      <c r="AI22" s="52"/>
      <c r="AJ22" s="155"/>
      <c r="AK22" s="156"/>
      <c r="AL22" s="155"/>
      <c r="AM22" s="157"/>
      <c r="AN22" s="155"/>
      <c r="AO22" s="155"/>
      <c r="AP22" s="155"/>
    </row>
    <row r="23" spans="1:42" ht="22.5" customHeight="1">
      <c r="A23" s="71">
        <v>11</v>
      </c>
      <c r="B23" s="152"/>
      <c r="C23" s="153"/>
      <c r="D23" s="152"/>
      <c r="E23" s="152"/>
      <c r="F23" s="154"/>
      <c r="G23" s="17" t="e">
        <f t="shared" si="0"/>
        <v>#N/A</v>
      </c>
      <c r="H23" s="48"/>
      <c r="I23" s="150" t="str">
        <f t="shared" si="3"/>
        <v>-</v>
      </c>
      <c r="J23" s="151"/>
      <c r="K23" s="151"/>
      <c r="L23" s="146">
        <f t="shared" si="1"/>
        <v>0</v>
      </c>
      <c r="M23" s="19">
        <f t="shared" si="4"/>
        <v>0</v>
      </c>
      <c r="N23" s="114" t="e">
        <f t="shared" si="2"/>
        <v>#N/A</v>
      </c>
      <c r="O23" s="48"/>
      <c r="P23" s="122"/>
      <c r="Q23" s="54"/>
      <c r="R23" s="23" t="e">
        <f t="shared" si="5"/>
        <v>#N/A</v>
      </c>
      <c r="S23" s="90" t="e">
        <f>IF(F23&gt;VLOOKUP(E23,'ฐานการคำนวณ (ห้ามลบ)'!$B$3:$G$18,6,),VLOOKUP(E23,'ฐานการคำนวณ (ห้ามลบ)'!$B$3:$G$18,3,),VLOOKUP(E23,'ฐานการคำนวณ (ห้ามลบ)'!$B$3:$G$18,4,))</f>
        <v>#N/A</v>
      </c>
      <c r="T23" s="23" t="e">
        <f t="shared" si="6"/>
        <v>#N/A</v>
      </c>
      <c r="U23" s="18" t="e">
        <f>VLOOKUP(E23,'ฐานการคำนวณ (ห้ามลบ)'!$B$3:$C$18,2,)</f>
        <v>#N/A</v>
      </c>
      <c r="V23" s="19" t="e">
        <f t="shared" si="7"/>
        <v>#N/A</v>
      </c>
      <c r="W23" s="20" t="e">
        <f t="shared" si="8"/>
        <v>#N/A</v>
      </c>
      <c r="X23" s="78" t="e">
        <f t="shared" si="9"/>
        <v>#N/A</v>
      </c>
      <c r="Y23" s="21" t="e">
        <f t="shared" si="10"/>
        <v>#N/A</v>
      </c>
      <c r="Z23" s="20" t="e">
        <f t="shared" si="11"/>
        <v>#N/A</v>
      </c>
      <c r="AA23" s="91" t="e">
        <f t="shared" si="12"/>
        <v>#N/A</v>
      </c>
      <c r="AB23" s="89"/>
      <c r="AC23" s="127" t="s">
        <v>78</v>
      </c>
      <c r="AD23" s="126" t="s">
        <v>78</v>
      </c>
      <c r="AE23" s="126" t="s">
        <v>78</v>
      </c>
      <c r="AF23" s="126" t="s">
        <v>78</v>
      </c>
      <c r="AG23" s="92"/>
      <c r="AI23" s="52"/>
      <c r="AJ23" s="155"/>
      <c r="AK23" s="156"/>
      <c r="AL23" s="155"/>
      <c r="AM23" s="157"/>
      <c r="AN23" s="155"/>
      <c r="AO23" s="155"/>
      <c r="AP23" s="155"/>
    </row>
    <row r="24" spans="1:42" ht="22.5" customHeight="1">
      <c r="A24" s="71">
        <v>12</v>
      </c>
      <c r="B24" s="152"/>
      <c r="C24" s="153"/>
      <c r="D24" s="152"/>
      <c r="E24" s="152"/>
      <c r="F24" s="154"/>
      <c r="G24" s="17" t="e">
        <f t="shared" si="0"/>
        <v>#N/A</v>
      </c>
      <c r="H24" s="48"/>
      <c r="I24" s="150" t="str">
        <f t="shared" si="3"/>
        <v>-</v>
      </c>
      <c r="J24" s="151"/>
      <c r="K24" s="151"/>
      <c r="L24" s="146">
        <f t="shared" si="1"/>
        <v>0</v>
      </c>
      <c r="M24" s="19">
        <f t="shared" si="4"/>
        <v>0</v>
      </c>
      <c r="N24" s="114" t="e">
        <f t="shared" si="2"/>
        <v>#N/A</v>
      </c>
      <c r="O24" s="48"/>
      <c r="P24" s="122"/>
      <c r="Q24" s="54"/>
      <c r="R24" s="23" t="e">
        <f t="shared" si="5"/>
        <v>#N/A</v>
      </c>
      <c r="S24" s="90" t="e">
        <f>IF(F24&gt;VLOOKUP(E24,'ฐานการคำนวณ (ห้ามลบ)'!$B$3:$G$18,6,),VLOOKUP(E24,'ฐานการคำนวณ (ห้ามลบ)'!$B$3:$G$18,3,),VLOOKUP(E24,'ฐานการคำนวณ (ห้ามลบ)'!$B$3:$G$18,4,))</f>
        <v>#N/A</v>
      </c>
      <c r="T24" s="23" t="e">
        <f t="shared" si="6"/>
        <v>#N/A</v>
      </c>
      <c r="U24" s="18" t="e">
        <f>VLOOKUP(E24,'ฐานการคำนวณ (ห้ามลบ)'!$B$3:$C$18,2,)</f>
        <v>#N/A</v>
      </c>
      <c r="V24" s="19" t="e">
        <f t="shared" si="7"/>
        <v>#N/A</v>
      </c>
      <c r="W24" s="20" t="e">
        <f t="shared" si="8"/>
        <v>#N/A</v>
      </c>
      <c r="X24" s="78" t="e">
        <f t="shared" si="9"/>
        <v>#N/A</v>
      </c>
      <c r="Y24" s="21" t="e">
        <f t="shared" si="10"/>
        <v>#N/A</v>
      </c>
      <c r="Z24" s="20" t="e">
        <f t="shared" si="11"/>
        <v>#N/A</v>
      </c>
      <c r="AA24" s="91" t="e">
        <f t="shared" si="12"/>
        <v>#N/A</v>
      </c>
      <c r="AB24" s="89"/>
      <c r="AC24" s="127" t="s">
        <v>78</v>
      </c>
      <c r="AD24" s="126" t="s">
        <v>78</v>
      </c>
      <c r="AE24" s="126" t="s">
        <v>78</v>
      </c>
      <c r="AF24" s="126" t="s">
        <v>78</v>
      </c>
      <c r="AG24" s="92"/>
      <c r="AI24" s="52"/>
      <c r="AJ24" s="155"/>
      <c r="AK24" s="156"/>
      <c r="AL24" s="155"/>
      <c r="AM24" s="157"/>
      <c r="AN24" s="155"/>
      <c r="AO24" s="155"/>
      <c r="AP24" s="155"/>
    </row>
    <row r="25" spans="1:42" ht="22.5" customHeight="1">
      <c r="A25" s="71">
        <v>13</v>
      </c>
      <c r="B25" s="152"/>
      <c r="C25" s="153"/>
      <c r="D25" s="152"/>
      <c r="E25" s="152"/>
      <c r="F25" s="154"/>
      <c r="G25" s="17" t="e">
        <f t="shared" si="0"/>
        <v>#N/A</v>
      </c>
      <c r="H25" s="48"/>
      <c r="I25" s="150" t="str">
        <f t="shared" si="3"/>
        <v>-</v>
      </c>
      <c r="J25" s="151"/>
      <c r="K25" s="151"/>
      <c r="L25" s="146">
        <f t="shared" si="1"/>
        <v>0</v>
      </c>
      <c r="M25" s="19">
        <f t="shared" si="4"/>
        <v>0</v>
      </c>
      <c r="N25" s="114" t="e">
        <f t="shared" si="2"/>
        <v>#N/A</v>
      </c>
      <c r="O25" s="48"/>
      <c r="P25" s="122"/>
      <c r="Q25" s="54"/>
      <c r="R25" s="23" t="e">
        <f t="shared" si="5"/>
        <v>#N/A</v>
      </c>
      <c r="S25" s="90" t="e">
        <f>IF(F25&gt;VLOOKUP(E25,'ฐานการคำนวณ (ห้ามลบ)'!$B$3:$G$18,6,),VLOOKUP(E25,'ฐานการคำนวณ (ห้ามลบ)'!$B$3:$G$18,3,),VLOOKUP(E25,'ฐานการคำนวณ (ห้ามลบ)'!$B$3:$G$18,4,))</f>
        <v>#N/A</v>
      </c>
      <c r="T25" s="23" t="e">
        <f t="shared" si="6"/>
        <v>#N/A</v>
      </c>
      <c r="U25" s="18" t="e">
        <f>VLOOKUP(E25,'ฐานการคำนวณ (ห้ามลบ)'!$B$3:$C$18,2,)</f>
        <v>#N/A</v>
      </c>
      <c r="V25" s="19" t="e">
        <f t="shared" si="7"/>
        <v>#N/A</v>
      </c>
      <c r="W25" s="20" t="e">
        <f t="shared" si="8"/>
        <v>#N/A</v>
      </c>
      <c r="X25" s="78" t="e">
        <f t="shared" si="9"/>
        <v>#N/A</v>
      </c>
      <c r="Y25" s="21" t="e">
        <f t="shared" si="10"/>
        <v>#N/A</v>
      </c>
      <c r="Z25" s="20" t="e">
        <f t="shared" si="11"/>
        <v>#N/A</v>
      </c>
      <c r="AA25" s="91" t="e">
        <f t="shared" si="12"/>
        <v>#N/A</v>
      </c>
      <c r="AB25" s="89"/>
      <c r="AC25" s="127" t="s">
        <v>78</v>
      </c>
      <c r="AD25" s="126" t="s">
        <v>78</v>
      </c>
      <c r="AE25" s="126" t="s">
        <v>78</v>
      </c>
      <c r="AF25" s="126" t="s">
        <v>78</v>
      </c>
      <c r="AG25" s="92"/>
      <c r="AI25" s="52"/>
      <c r="AJ25" s="155"/>
      <c r="AK25" s="156"/>
      <c r="AL25" s="155"/>
      <c r="AM25" s="157"/>
      <c r="AN25" s="155"/>
      <c r="AO25" s="155"/>
      <c r="AP25" s="155"/>
    </row>
    <row r="26" spans="1:42" ht="22.5" customHeight="1">
      <c r="A26" s="71">
        <v>14</v>
      </c>
      <c r="B26" s="152"/>
      <c r="C26" s="153"/>
      <c r="D26" s="152"/>
      <c r="E26" s="152"/>
      <c r="F26" s="154"/>
      <c r="G26" s="17" t="e">
        <f t="shared" si="0"/>
        <v>#N/A</v>
      </c>
      <c r="H26" s="48"/>
      <c r="I26" s="150" t="str">
        <f t="shared" si="3"/>
        <v>-</v>
      </c>
      <c r="J26" s="151"/>
      <c r="K26" s="151"/>
      <c r="L26" s="146">
        <f t="shared" si="1"/>
        <v>0</v>
      </c>
      <c r="M26" s="19">
        <f t="shared" si="4"/>
        <v>0</v>
      </c>
      <c r="N26" s="114" t="e">
        <f t="shared" si="2"/>
        <v>#N/A</v>
      </c>
      <c r="O26" s="48"/>
      <c r="P26" s="122"/>
      <c r="Q26" s="54"/>
      <c r="R26" s="23" t="e">
        <f t="shared" si="5"/>
        <v>#N/A</v>
      </c>
      <c r="S26" s="90" t="e">
        <f>IF(F26&gt;VLOOKUP(E26,'ฐานการคำนวณ (ห้ามลบ)'!$B$3:$G$18,6,),VLOOKUP(E26,'ฐานการคำนวณ (ห้ามลบ)'!$B$3:$G$18,3,),VLOOKUP(E26,'ฐานการคำนวณ (ห้ามลบ)'!$B$3:$G$18,4,))</f>
        <v>#N/A</v>
      </c>
      <c r="T26" s="23" t="e">
        <f t="shared" si="6"/>
        <v>#N/A</v>
      </c>
      <c r="U26" s="18" t="e">
        <f>VLOOKUP(E26,'ฐานการคำนวณ (ห้ามลบ)'!$B$3:$C$18,2,)</f>
        <v>#N/A</v>
      </c>
      <c r="V26" s="19" t="e">
        <f t="shared" si="7"/>
        <v>#N/A</v>
      </c>
      <c r="W26" s="20" t="e">
        <f t="shared" si="8"/>
        <v>#N/A</v>
      </c>
      <c r="X26" s="78" t="e">
        <f t="shared" si="9"/>
        <v>#N/A</v>
      </c>
      <c r="Y26" s="21" t="e">
        <f t="shared" si="10"/>
        <v>#N/A</v>
      </c>
      <c r="Z26" s="20" t="e">
        <f t="shared" si="11"/>
        <v>#N/A</v>
      </c>
      <c r="AA26" s="91" t="e">
        <f t="shared" si="12"/>
        <v>#N/A</v>
      </c>
      <c r="AB26" s="89"/>
      <c r="AC26" s="127" t="s">
        <v>78</v>
      </c>
      <c r="AD26" s="126" t="s">
        <v>78</v>
      </c>
      <c r="AE26" s="126" t="s">
        <v>78</v>
      </c>
      <c r="AF26" s="126" t="s">
        <v>78</v>
      </c>
      <c r="AG26" s="92"/>
      <c r="AI26" s="52"/>
      <c r="AJ26" s="155"/>
      <c r="AK26" s="156"/>
      <c r="AL26" s="155"/>
      <c r="AM26" s="157"/>
      <c r="AN26" s="155"/>
      <c r="AO26" s="155"/>
      <c r="AP26" s="155"/>
    </row>
    <row r="27" spans="1:42" ht="22.5" customHeight="1">
      <c r="A27" s="71">
        <v>15</v>
      </c>
      <c r="B27" s="152"/>
      <c r="C27" s="153"/>
      <c r="D27" s="152"/>
      <c r="E27" s="152"/>
      <c r="F27" s="154"/>
      <c r="G27" s="17" t="e">
        <f t="shared" si="0"/>
        <v>#N/A</v>
      </c>
      <c r="H27" s="48"/>
      <c r="I27" s="159" t="str">
        <f t="shared" si="3"/>
        <v>-</v>
      </c>
      <c r="J27" s="158"/>
      <c r="K27" s="158"/>
      <c r="L27" s="146">
        <f t="shared" si="1"/>
        <v>0</v>
      </c>
      <c r="M27" s="19">
        <f t="shared" si="4"/>
        <v>0</v>
      </c>
      <c r="N27" s="114" t="e">
        <f t="shared" si="2"/>
        <v>#N/A</v>
      </c>
      <c r="O27" s="48"/>
      <c r="P27" s="122"/>
      <c r="Q27" s="54"/>
      <c r="R27" s="23" t="e">
        <f t="shared" si="5"/>
        <v>#N/A</v>
      </c>
      <c r="S27" s="90" t="e">
        <f>IF(F27&gt;VLOOKUP(E27,'ฐานการคำนวณ (ห้ามลบ)'!$B$3:$G$18,6,),VLOOKUP(E27,'ฐานการคำนวณ (ห้ามลบ)'!$B$3:$G$18,3,),VLOOKUP(E27,'ฐานการคำนวณ (ห้ามลบ)'!$B$3:$G$18,4,))</f>
        <v>#N/A</v>
      </c>
      <c r="T27" s="23" t="e">
        <f t="shared" si="6"/>
        <v>#N/A</v>
      </c>
      <c r="U27" s="18" t="e">
        <f>VLOOKUP(E27,'ฐานการคำนวณ (ห้ามลบ)'!$B$3:$C$18,2,)</f>
        <v>#N/A</v>
      </c>
      <c r="V27" s="19" t="e">
        <f t="shared" si="7"/>
        <v>#N/A</v>
      </c>
      <c r="W27" s="20" t="e">
        <f t="shared" si="8"/>
        <v>#N/A</v>
      </c>
      <c r="X27" s="78" t="e">
        <f t="shared" si="9"/>
        <v>#N/A</v>
      </c>
      <c r="Y27" s="21" t="e">
        <f t="shared" si="10"/>
        <v>#N/A</v>
      </c>
      <c r="Z27" s="20" t="e">
        <f t="shared" si="11"/>
        <v>#N/A</v>
      </c>
      <c r="AA27" s="91" t="e">
        <f t="shared" si="12"/>
        <v>#N/A</v>
      </c>
      <c r="AB27" s="89"/>
      <c r="AC27" s="127" t="s">
        <v>78</v>
      </c>
      <c r="AD27" s="126" t="s">
        <v>78</v>
      </c>
      <c r="AE27" s="126" t="s">
        <v>78</v>
      </c>
      <c r="AF27" s="126" t="s">
        <v>78</v>
      </c>
      <c r="AG27" s="92"/>
      <c r="AI27" s="52"/>
      <c r="AJ27" s="155"/>
      <c r="AK27" s="156"/>
      <c r="AL27" s="155"/>
      <c r="AM27" s="157"/>
      <c r="AN27" s="155"/>
      <c r="AO27" s="155"/>
      <c r="AP27" s="155"/>
    </row>
    <row r="28" spans="1:36" ht="22.5" customHeight="1" thickBot="1">
      <c r="A28" s="93"/>
      <c r="B28" s="69"/>
      <c r="C28" s="93"/>
      <c r="D28" s="69"/>
      <c r="E28" s="68" t="s">
        <v>123</v>
      </c>
      <c r="F28" s="39">
        <f>SUM(F13:F27)</f>
        <v>0</v>
      </c>
      <c r="G28" s="94" t="e">
        <f>SUM(G13:G27)</f>
        <v>#N/A</v>
      </c>
      <c r="H28" s="113"/>
      <c r="I28" s="96"/>
      <c r="J28" s="96"/>
      <c r="K28" s="96"/>
      <c r="L28" s="130"/>
      <c r="M28" s="131"/>
      <c r="N28" s="94" t="e">
        <f>SUM(N13:N27)</f>
        <v>#N/A</v>
      </c>
      <c r="O28" s="95"/>
      <c r="P28" s="123">
        <f>SUM(P13:P27)</f>
        <v>0</v>
      </c>
      <c r="R28" s="94" t="e">
        <f>SUM(R13:R27)</f>
        <v>#N/A</v>
      </c>
      <c r="S28" s="96"/>
      <c r="T28" s="96"/>
      <c r="U28" s="97"/>
      <c r="V28" s="98"/>
      <c r="W28" s="99" t="e">
        <f>SUM(W13:W27)</f>
        <v>#N/A</v>
      </c>
      <c r="X28" s="100" t="e">
        <f>SUM(X13:X27)</f>
        <v>#N/A</v>
      </c>
      <c r="Y28" s="99" t="e">
        <f>SUM(Y13:Y27)</f>
        <v>#N/A</v>
      </c>
      <c r="Z28" s="96"/>
      <c r="AA28" s="93"/>
      <c r="AB28" s="69"/>
      <c r="AC28" s="69"/>
      <c r="AD28" s="69"/>
      <c r="AE28" s="69"/>
      <c r="AF28" s="69"/>
      <c r="AG28" s="82"/>
      <c r="AH28" s="82"/>
      <c r="AJ28" s="69"/>
    </row>
    <row r="29" spans="5:25" ht="22.5" customHeight="1" thickBot="1" thickTop="1">
      <c r="E29" s="41" t="s">
        <v>44</v>
      </c>
      <c r="F29" s="39">
        <f>F28*3/100</f>
        <v>0</v>
      </c>
      <c r="G29" s="133"/>
      <c r="H29" s="132"/>
      <c r="I29" s="132"/>
      <c r="J29" s="132"/>
      <c r="K29" s="132"/>
      <c r="L29" s="132"/>
      <c r="M29" s="132"/>
      <c r="N29" s="132"/>
      <c r="O29" s="132"/>
      <c r="P29" s="134"/>
      <c r="R29" s="134"/>
      <c r="S29" s="134"/>
      <c r="T29" s="134"/>
      <c r="U29" s="136"/>
      <c r="V29" s="137"/>
      <c r="W29" s="136"/>
      <c r="X29" s="135"/>
      <c r="Y29" s="134"/>
    </row>
    <row r="30" spans="5:25" ht="22.5" customHeight="1" thickTop="1">
      <c r="E30" s="171" t="s">
        <v>79</v>
      </c>
      <c r="F30" s="79">
        <v>0</v>
      </c>
      <c r="G30" s="133"/>
      <c r="H30" s="132"/>
      <c r="I30" s="132"/>
      <c r="J30" s="132"/>
      <c r="K30" s="132"/>
      <c r="L30" s="132"/>
      <c r="M30" s="132"/>
      <c r="N30" s="132"/>
      <c r="O30" s="132"/>
      <c r="P30" s="134"/>
      <c r="R30" s="134"/>
      <c r="S30" s="134"/>
      <c r="T30" s="134"/>
      <c r="U30" s="136"/>
      <c r="V30" s="137"/>
      <c r="W30" s="136"/>
      <c r="X30" s="135"/>
      <c r="Y30" s="134"/>
    </row>
    <row r="31" spans="5:25" ht="22.5" customHeight="1">
      <c r="E31" s="172" t="s">
        <v>129</v>
      </c>
      <c r="F31" s="79">
        <v>0</v>
      </c>
      <c r="G31" s="133"/>
      <c r="H31" s="132"/>
      <c r="I31" s="132"/>
      <c r="J31" s="132"/>
      <c r="K31" s="132"/>
      <c r="L31" s="132"/>
      <c r="M31" s="132"/>
      <c r="N31" s="132"/>
      <c r="O31" s="132"/>
      <c r="P31" s="134"/>
      <c r="R31" s="134"/>
      <c r="S31" s="134"/>
      <c r="T31" s="134"/>
      <c r="U31" s="136"/>
      <c r="V31" s="137"/>
      <c r="W31" s="136"/>
      <c r="X31" s="135"/>
      <c r="Y31" s="134"/>
    </row>
    <row r="32" spans="5:16" ht="22.5" customHeight="1" thickBot="1">
      <c r="E32" s="173" t="s">
        <v>130</v>
      </c>
      <c r="F32" s="39">
        <f>F29-F30</f>
        <v>0</v>
      </c>
      <c r="P32" s="134"/>
    </row>
    <row r="33" spans="5:16" ht="22.5" customHeight="1" thickTop="1">
      <c r="E33" s="173" t="s">
        <v>131</v>
      </c>
      <c r="F33" s="40" t="e">
        <f>W28+Y28</f>
        <v>#N/A</v>
      </c>
      <c r="P33" s="134"/>
    </row>
    <row r="34" spans="5:16" ht="22.5" customHeight="1" thickBot="1">
      <c r="E34" s="41" t="s">
        <v>45</v>
      </c>
      <c r="F34" s="39" t="e">
        <f>F32-F33</f>
        <v>#N/A</v>
      </c>
      <c r="P34" s="134"/>
    </row>
    <row r="35" spans="6:16" ht="22.5" customHeight="1" thickTop="1">
      <c r="F35" s="135"/>
      <c r="G35" s="133"/>
      <c r="H35" s="132"/>
      <c r="I35" s="132"/>
      <c r="J35" s="132"/>
      <c r="K35" s="132"/>
      <c r="L35" s="132"/>
      <c r="M35" s="132"/>
      <c r="N35" s="132"/>
      <c r="O35" s="132"/>
      <c r="P35" s="134"/>
    </row>
    <row r="36" spans="1:22" ht="22.5" customHeight="1">
      <c r="A36" s="52"/>
      <c r="F36" s="135"/>
      <c r="G36" s="133"/>
      <c r="H36" s="132"/>
      <c r="I36" s="132"/>
      <c r="J36" s="132"/>
      <c r="K36" s="132"/>
      <c r="L36" s="132"/>
      <c r="M36" s="132"/>
      <c r="N36" s="132"/>
      <c r="O36" s="132"/>
      <c r="P36" s="134"/>
      <c r="Q36" s="52"/>
      <c r="R36" s="52"/>
      <c r="S36" s="52"/>
      <c r="T36" s="52"/>
      <c r="U36" s="52"/>
      <c r="V36" s="52"/>
    </row>
    <row r="37" spans="1:22" ht="22.5" customHeight="1">
      <c r="A37" s="52"/>
      <c r="F37" s="135"/>
      <c r="G37" s="133"/>
      <c r="H37" s="132"/>
      <c r="I37" s="132"/>
      <c r="J37" s="132"/>
      <c r="K37" s="132"/>
      <c r="L37" s="132"/>
      <c r="M37" s="132"/>
      <c r="N37" s="132"/>
      <c r="O37" s="132"/>
      <c r="P37" s="134"/>
      <c r="Q37" s="52"/>
      <c r="R37" s="52"/>
      <c r="S37" s="52"/>
      <c r="T37" s="52"/>
      <c r="U37" s="52"/>
      <c r="V37" s="52"/>
    </row>
    <row r="38" spans="1:16" ht="22.5" customHeight="1">
      <c r="A38" s="174" t="s">
        <v>132</v>
      </c>
      <c r="B38" s="175"/>
      <c r="F38" s="135"/>
      <c r="G38" s="133"/>
      <c r="H38" s="132"/>
      <c r="I38" s="132"/>
      <c r="J38" s="132"/>
      <c r="K38" s="132"/>
      <c r="L38" s="132"/>
      <c r="M38" s="132"/>
      <c r="N38" s="132"/>
      <c r="O38" s="132"/>
      <c r="P38" s="134"/>
    </row>
    <row r="39" spans="1:16" ht="22.5" customHeight="1">
      <c r="A39" s="176"/>
      <c r="B39" s="177" t="s">
        <v>133</v>
      </c>
      <c r="F39" s="135"/>
      <c r="G39" s="133"/>
      <c r="H39" s="132"/>
      <c r="I39" s="132"/>
      <c r="J39" s="132"/>
      <c r="K39" s="132"/>
      <c r="L39" s="132"/>
      <c r="M39" s="132"/>
      <c r="N39" s="132"/>
      <c r="O39" s="132"/>
      <c r="P39" s="134"/>
    </row>
    <row r="40" spans="1:2" ht="22.5" customHeight="1">
      <c r="A40" s="176"/>
      <c r="B40" s="177" t="s">
        <v>134</v>
      </c>
    </row>
    <row r="48" spans="28:46" ht="22.5" customHeight="1">
      <c r="AB48" s="138" t="s">
        <v>9</v>
      </c>
      <c r="AC48" s="138" t="s">
        <v>98</v>
      </c>
      <c r="AD48" s="138" t="s">
        <v>99</v>
      </c>
      <c r="AE48" s="138" t="s">
        <v>100</v>
      </c>
      <c r="AF48" s="105"/>
      <c r="AG48" s="138" t="s">
        <v>98</v>
      </c>
      <c r="AH48" s="138" t="s">
        <v>9</v>
      </c>
      <c r="AI48" s="52"/>
      <c r="AM48" s="140"/>
      <c r="AN48" s="140"/>
      <c r="AO48" s="140"/>
      <c r="AP48" s="140"/>
      <c r="AQ48" s="141"/>
      <c r="AR48" s="142"/>
      <c r="AS48" s="140"/>
      <c r="AT48" s="141"/>
    </row>
    <row r="49" spans="28:46" ht="22.5" customHeight="1">
      <c r="AB49" s="138" t="s">
        <v>101</v>
      </c>
      <c r="AC49" s="138">
        <v>0</v>
      </c>
      <c r="AD49" s="138" t="s">
        <v>102</v>
      </c>
      <c r="AE49" s="138">
        <v>0</v>
      </c>
      <c r="AF49" s="105"/>
      <c r="AG49" s="138">
        <v>0</v>
      </c>
      <c r="AH49" s="139" t="s">
        <v>78</v>
      </c>
      <c r="AI49" s="52"/>
      <c r="AM49" s="140"/>
      <c r="AN49" s="143"/>
      <c r="AO49" s="143"/>
      <c r="AP49" s="144"/>
      <c r="AQ49" s="141"/>
      <c r="AR49" s="140"/>
      <c r="AS49" s="140"/>
      <c r="AT49" s="141"/>
    </row>
    <row r="50" spans="28:46" ht="22.5" customHeight="1">
      <c r="AB50" s="138" t="s">
        <v>101</v>
      </c>
      <c r="AC50" s="138">
        <v>1</v>
      </c>
      <c r="AD50" s="138" t="s">
        <v>102</v>
      </c>
      <c r="AE50" s="138">
        <v>0</v>
      </c>
      <c r="AF50" s="105"/>
      <c r="AG50" s="138">
        <v>1</v>
      </c>
      <c r="AH50" s="139" t="s">
        <v>116</v>
      </c>
      <c r="AI50" s="52"/>
      <c r="AM50" s="140"/>
      <c r="AN50" s="143"/>
      <c r="AO50" s="143"/>
      <c r="AP50" s="144"/>
      <c r="AQ50" s="141"/>
      <c r="AR50" s="143"/>
      <c r="AS50" s="140"/>
      <c r="AT50" s="141"/>
    </row>
    <row r="51" spans="28:46" ht="22.5" customHeight="1">
      <c r="AB51" s="138" t="s">
        <v>101</v>
      </c>
      <c r="AC51" s="138">
        <v>2</v>
      </c>
      <c r="AD51" s="138" t="s">
        <v>102</v>
      </c>
      <c r="AE51" s="138">
        <v>0</v>
      </c>
      <c r="AF51" s="105"/>
      <c r="AG51" s="138">
        <v>2</v>
      </c>
      <c r="AH51" s="139" t="s">
        <v>116</v>
      </c>
      <c r="AI51" s="52"/>
      <c r="AM51" s="140"/>
      <c r="AN51" s="143"/>
      <c r="AO51" s="143"/>
      <c r="AP51" s="144"/>
      <c r="AQ51" s="141"/>
      <c r="AR51" s="140"/>
      <c r="AS51" s="140"/>
      <c r="AT51" s="141"/>
    </row>
    <row r="52" spans="28:46" ht="22.5" customHeight="1">
      <c r="AB52" s="138" t="s">
        <v>101</v>
      </c>
      <c r="AC52" s="138">
        <v>3</v>
      </c>
      <c r="AD52" s="138" t="s">
        <v>102</v>
      </c>
      <c r="AE52" s="138">
        <v>0</v>
      </c>
      <c r="AF52" s="105"/>
      <c r="AG52" s="138">
        <v>3</v>
      </c>
      <c r="AH52" s="139" t="s">
        <v>116</v>
      </c>
      <c r="AI52" s="52"/>
      <c r="AM52" s="140"/>
      <c r="AN52" s="143"/>
      <c r="AO52" s="143"/>
      <c r="AP52" s="144"/>
      <c r="AQ52" s="141"/>
      <c r="AR52" s="143"/>
      <c r="AS52" s="140"/>
      <c r="AT52" s="141"/>
    </row>
    <row r="53" spans="28:46" ht="22.5" customHeight="1">
      <c r="AB53" s="138" t="s">
        <v>101</v>
      </c>
      <c r="AC53" s="138">
        <v>4</v>
      </c>
      <c r="AD53" s="138" t="s">
        <v>102</v>
      </c>
      <c r="AE53" s="138">
        <v>0</v>
      </c>
      <c r="AF53" s="105"/>
      <c r="AG53" s="138">
        <v>4</v>
      </c>
      <c r="AH53" s="139" t="s">
        <v>116</v>
      </c>
      <c r="AI53" s="52"/>
      <c r="AM53" s="140"/>
      <c r="AN53" s="143"/>
      <c r="AO53" s="143"/>
      <c r="AP53" s="144"/>
      <c r="AQ53" s="141"/>
      <c r="AR53" s="140"/>
      <c r="AS53" s="140"/>
      <c r="AT53" s="141"/>
    </row>
    <row r="54" spans="28:46" ht="22.5" customHeight="1">
      <c r="AB54" s="138" t="s">
        <v>101</v>
      </c>
      <c r="AC54" s="138">
        <v>5</v>
      </c>
      <c r="AD54" s="138" t="s">
        <v>102</v>
      </c>
      <c r="AE54" s="138">
        <v>0</v>
      </c>
      <c r="AF54" s="105"/>
      <c r="AG54" s="138">
        <v>5</v>
      </c>
      <c r="AH54" s="139" t="s">
        <v>116</v>
      </c>
      <c r="AI54" s="52"/>
      <c r="AM54" s="140"/>
      <c r="AN54" s="143"/>
      <c r="AO54" s="143"/>
      <c r="AP54" s="144"/>
      <c r="AQ54" s="141"/>
      <c r="AR54" s="143"/>
      <c r="AS54" s="140"/>
      <c r="AT54" s="141"/>
    </row>
    <row r="55" spans="28:46" ht="22.5" customHeight="1">
      <c r="AB55" s="138" t="s">
        <v>101</v>
      </c>
      <c r="AC55" s="138">
        <v>6</v>
      </c>
      <c r="AD55" s="138" t="s">
        <v>102</v>
      </c>
      <c r="AE55" s="138">
        <v>0</v>
      </c>
      <c r="AF55" s="105"/>
      <c r="AG55" s="138">
        <v>6</v>
      </c>
      <c r="AH55" s="139" t="s">
        <v>116</v>
      </c>
      <c r="AI55" s="52"/>
      <c r="AM55" s="140"/>
      <c r="AN55" s="143"/>
      <c r="AO55" s="143"/>
      <c r="AP55" s="144"/>
      <c r="AQ55" s="141"/>
      <c r="AR55" s="140"/>
      <c r="AS55" s="140"/>
      <c r="AT55" s="141"/>
    </row>
    <row r="56" spans="28:46" ht="22.5" customHeight="1">
      <c r="AB56" s="138" t="s">
        <v>101</v>
      </c>
      <c r="AC56" s="138">
        <v>7</v>
      </c>
      <c r="AD56" s="138" t="s">
        <v>102</v>
      </c>
      <c r="AE56" s="138">
        <v>0</v>
      </c>
      <c r="AF56" s="105"/>
      <c r="AG56" s="138">
        <v>7</v>
      </c>
      <c r="AH56" s="139" t="s">
        <v>116</v>
      </c>
      <c r="AI56" s="52"/>
      <c r="AM56" s="140"/>
      <c r="AN56" s="143"/>
      <c r="AO56" s="143"/>
      <c r="AP56" s="144"/>
      <c r="AQ56" s="141"/>
      <c r="AR56" s="143"/>
      <c r="AS56" s="140"/>
      <c r="AT56" s="141"/>
    </row>
    <row r="57" spans="28:46" ht="22.5" customHeight="1">
      <c r="AB57" s="138" t="s">
        <v>101</v>
      </c>
      <c r="AC57" s="138">
        <v>8</v>
      </c>
      <c r="AD57" s="138" t="s">
        <v>102</v>
      </c>
      <c r="AE57" s="138">
        <v>0</v>
      </c>
      <c r="AF57" s="105"/>
      <c r="AG57" s="138">
        <v>8</v>
      </c>
      <c r="AH57" s="139" t="s">
        <v>116</v>
      </c>
      <c r="AI57" s="52"/>
      <c r="AM57" s="140"/>
      <c r="AN57" s="143"/>
      <c r="AO57" s="143"/>
      <c r="AP57" s="144"/>
      <c r="AQ57" s="141"/>
      <c r="AR57" s="140"/>
      <c r="AS57" s="140"/>
      <c r="AT57" s="141"/>
    </row>
    <row r="58" spans="28:46" ht="22.5" customHeight="1">
      <c r="AB58" s="138" t="s">
        <v>101</v>
      </c>
      <c r="AC58" s="138">
        <v>9</v>
      </c>
      <c r="AD58" s="138" t="s">
        <v>102</v>
      </c>
      <c r="AE58" s="138">
        <v>0</v>
      </c>
      <c r="AF58" s="105"/>
      <c r="AG58" s="138">
        <v>9</v>
      </c>
      <c r="AH58" s="139" t="s">
        <v>116</v>
      </c>
      <c r="AI58" s="52"/>
      <c r="AM58" s="140"/>
      <c r="AN58" s="143"/>
      <c r="AO58" s="143"/>
      <c r="AP58" s="144"/>
      <c r="AQ58" s="141"/>
      <c r="AR58" s="143"/>
      <c r="AS58" s="140"/>
      <c r="AT58" s="141"/>
    </row>
    <row r="59" spans="28:46" ht="22.5" customHeight="1">
      <c r="AB59" s="138" t="s">
        <v>101</v>
      </c>
      <c r="AC59" s="138">
        <v>10</v>
      </c>
      <c r="AD59" s="138" t="s">
        <v>102</v>
      </c>
      <c r="AE59" s="138">
        <v>0</v>
      </c>
      <c r="AF59" s="105"/>
      <c r="AG59" s="138">
        <v>10</v>
      </c>
      <c r="AH59" s="139" t="s">
        <v>116</v>
      </c>
      <c r="AI59" s="52"/>
      <c r="AM59" s="140"/>
      <c r="AN59" s="143"/>
      <c r="AO59" s="143"/>
      <c r="AP59" s="144"/>
      <c r="AQ59" s="141"/>
      <c r="AR59" s="140"/>
      <c r="AS59" s="140"/>
      <c r="AT59" s="141"/>
    </row>
    <row r="60" spans="28:46" ht="22.5" customHeight="1">
      <c r="AB60" s="138" t="s">
        <v>101</v>
      </c>
      <c r="AC60" s="138">
        <v>11</v>
      </c>
      <c r="AD60" s="138" t="s">
        <v>102</v>
      </c>
      <c r="AE60" s="138">
        <v>0</v>
      </c>
      <c r="AF60" s="105"/>
      <c r="AG60" s="138">
        <v>11</v>
      </c>
      <c r="AH60" s="139" t="s">
        <v>116</v>
      </c>
      <c r="AI60" s="52"/>
      <c r="AM60" s="140"/>
      <c r="AN60" s="143"/>
      <c r="AO60" s="143"/>
      <c r="AP60" s="144"/>
      <c r="AQ60" s="141"/>
      <c r="AR60" s="143"/>
      <c r="AS60" s="140"/>
      <c r="AT60" s="141"/>
    </row>
    <row r="61" spans="28:46" ht="22.5" customHeight="1">
      <c r="AB61" s="138" t="s">
        <v>101</v>
      </c>
      <c r="AC61" s="138">
        <v>12</v>
      </c>
      <c r="AD61" s="138" t="s">
        <v>102</v>
      </c>
      <c r="AE61" s="138">
        <v>0</v>
      </c>
      <c r="AF61" s="105"/>
      <c r="AG61" s="138">
        <v>12</v>
      </c>
      <c r="AH61" s="139" t="s">
        <v>116</v>
      </c>
      <c r="AI61" s="52"/>
      <c r="AM61" s="140"/>
      <c r="AN61" s="143"/>
      <c r="AO61" s="143"/>
      <c r="AP61" s="144"/>
      <c r="AQ61" s="141"/>
      <c r="AR61" s="140"/>
      <c r="AS61" s="140"/>
      <c r="AT61" s="141"/>
    </row>
    <row r="62" spans="28:46" ht="22.5" customHeight="1">
      <c r="AB62" s="138" t="s">
        <v>101</v>
      </c>
      <c r="AC62" s="138">
        <v>13</v>
      </c>
      <c r="AD62" s="138" t="s">
        <v>102</v>
      </c>
      <c r="AE62" s="138">
        <v>0</v>
      </c>
      <c r="AF62" s="105"/>
      <c r="AG62" s="138">
        <v>13</v>
      </c>
      <c r="AH62" s="139" t="s">
        <v>116</v>
      </c>
      <c r="AI62" s="52"/>
      <c r="AM62" s="140"/>
      <c r="AN62" s="143"/>
      <c r="AO62" s="143"/>
      <c r="AP62" s="144"/>
      <c r="AQ62" s="141"/>
      <c r="AR62" s="143"/>
      <c r="AS62" s="140"/>
      <c r="AT62" s="141"/>
    </row>
    <row r="63" spans="28:46" ht="22.5" customHeight="1">
      <c r="AB63" s="138" t="s">
        <v>101</v>
      </c>
      <c r="AC63" s="138">
        <v>14</v>
      </c>
      <c r="AD63" s="138" t="s">
        <v>102</v>
      </c>
      <c r="AE63" s="138">
        <v>0</v>
      </c>
      <c r="AF63" s="105"/>
      <c r="AG63" s="138">
        <v>14</v>
      </c>
      <c r="AH63" s="139" t="s">
        <v>116</v>
      </c>
      <c r="AI63" s="52"/>
      <c r="AM63" s="140"/>
      <c r="AN63" s="143"/>
      <c r="AO63" s="143"/>
      <c r="AP63" s="144"/>
      <c r="AQ63" s="141"/>
      <c r="AR63" s="140"/>
      <c r="AS63" s="140"/>
      <c r="AT63" s="141"/>
    </row>
    <row r="64" spans="28:46" ht="22.5" customHeight="1">
      <c r="AB64" s="138" t="s">
        <v>101</v>
      </c>
      <c r="AC64" s="138">
        <v>15</v>
      </c>
      <c r="AD64" s="138" t="s">
        <v>102</v>
      </c>
      <c r="AE64" s="138">
        <v>0</v>
      </c>
      <c r="AF64" s="105"/>
      <c r="AG64" s="138">
        <v>15</v>
      </c>
      <c r="AH64" s="139" t="s">
        <v>116</v>
      </c>
      <c r="AI64" s="52"/>
      <c r="AM64" s="140"/>
      <c r="AN64" s="143"/>
      <c r="AO64" s="143"/>
      <c r="AP64" s="144"/>
      <c r="AQ64" s="141"/>
      <c r="AR64" s="143"/>
      <c r="AS64" s="140"/>
      <c r="AT64" s="141"/>
    </row>
    <row r="65" spans="28:46" ht="22.5" customHeight="1">
      <c r="AB65" s="138" t="s">
        <v>101</v>
      </c>
      <c r="AC65" s="138">
        <v>16</v>
      </c>
      <c r="AD65" s="138" t="s">
        <v>102</v>
      </c>
      <c r="AE65" s="138">
        <v>0</v>
      </c>
      <c r="AF65" s="105"/>
      <c r="AG65" s="138">
        <v>16</v>
      </c>
      <c r="AH65" s="139" t="s">
        <v>116</v>
      </c>
      <c r="AI65" s="52"/>
      <c r="AM65" s="140"/>
      <c r="AN65" s="143"/>
      <c r="AO65" s="143"/>
      <c r="AP65" s="144"/>
      <c r="AQ65" s="141"/>
      <c r="AR65" s="140"/>
      <c r="AS65" s="140"/>
      <c r="AT65" s="141"/>
    </row>
    <row r="66" spans="28:46" ht="22.5" customHeight="1">
      <c r="AB66" s="138" t="s">
        <v>101</v>
      </c>
      <c r="AC66" s="138">
        <v>17</v>
      </c>
      <c r="AD66" s="138" t="s">
        <v>102</v>
      </c>
      <c r="AE66" s="138">
        <v>0</v>
      </c>
      <c r="AF66" s="105"/>
      <c r="AG66" s="138">
        <v>17</v>
      </c>
      <c r="AH66" s="139" t="s">
        <v>116</v>
      </c>
      <c r="AI66" s="52"/>
      <c r="AM66" s="140"/>
      <c r="AN66" s="143"/>
      <c r="AO66" s="143"/>
      <c r="AP66" s="144"/>
      <c r="AQ66" s="141"/>
      <c r="AR66" s="143"/>
      <c r="AS66" s="140"/>
      <c r="AT66" s="141"/>
    </row>
    <row r="67" spans="28:46" ht="22.5" customHeight="1">
      <c r="AB67" s="138" t="s">
        <v>101</v>
      </c>
      <c r="AC67" s="138">
        <v>18</v>
      </c>
      <c r="AD67" s="138" t="s">
        <v>102</v>
      </c>
      <c r="AE67" s="138">
        <v>0</v>
      </c>
      <c r="AF67" s="105"/>
      <c r="AG67" s="138">
        <v>18</v>
      </c>
      <c r="AH67" s="139" t="s">
        <v>116</v>
      </c>
      <c r="AI67" s="52"/>
      <c r="AM67" s="140"/>
      <c r="AN67" s="143"/>
      <c r="AO67" s="143"/>
      <c r="AP67" s="144"/>
      <c r="AQ67" s="141"/>
      <c r="AR67" s="140"/>
      <c r="AS67" s="140"/>
      <c r="AT67" s="141"/>
    </row>
    <row r="68" spans="28:46" ht="22.5" customHeight="1">
      <c r="AB68" s="138" t="s">
        <v>101</v>
      </c>
      <c r="AC68" s="138">
        <v>19</v>
      </c>
      <c r="AD68" s="138" t="s">
        <v>102</v>
      </c>
      <c r="AE68" s="138">
        <v>0</v>
      </c>
      <c r="AF68" s="105"/>
      <c r="AG68" s="138">
        <v>19</v>
      </c>
      <c r="AH68" s="139" t="s">
        <v>116</v>
      </c>
      <c r="AI68" s="52"/>
      <c r="AM68" s="140"/>
      <c r="AN68" s="143"/>
      <c r="AO68" s="143"/>
      <c r="AP68" s="144"/>
      <c r="AQ68" s="141"/>
      <c r="AR68" s="143"/>
      <c r="AS68" s="140"/>
      <c r="AT68" s="141"/>
    </row>
    <row r="69" spans="28:46" ht="22.5" customHeight="1">
      <c r="AB69" s="138" t="s">
        <v>101</v>
      </c>
      <c r="AC69" s="138">
        <v>20</v>
      </c>
      <c r="AD69" s="138" t="s">
        <v>102</v>
      </c>
      <c r="AE69" s="138">
        <v>0</v>
      </c>
      <c r="AF69" s="105"/>
      <c r="AG69" s="138">
        <v>20</v>
      </c>
      <c r="AH69" s="139" t="s">
        <v>116</v>
      </c>
      <c r="AI69" s="52"/>
      <c r="AM69" s="140"/>
      <c r="AN69" s="143"/>
      <c r="AO69" s="143"/>
      <c r="AP69" s="144"/>
      <c r="AQ69" s="141"/>
      <c r="AR69" s="140"/>
      <c r="AS69" s="140"/>
      <c r="AT69" s="141"/>
    </row>
    <row r="70" spans="28:46" ht="22.5" customHeight="1">
      <c r="AB70" s="138" t="s">
        <v>101</v>
      </c>
      <c r="AC70" s="138">
        <v>21</v>
      </c>
      <c r="AD70" s="138" t="s">
        <v>102</v>
      </c>
      <c r="AE70" s="138">
        <v>0</v>
      </c>
      <c r="AF70" s="105"/>
      <c r="AG70" s="138">
        <v>21</v>
      </c>
      <c r="AH70" s="139" t="s">
        <v>116</v>
      </c>
      <c r="AI70" s="52"/>
      <c r="AM70" s="140"/>
      <c r="AN70" s="143"/>
      <c r="AO70" s="143"/>
      <c r="AP70" s="144"/>
      <c r="AQ70" s="141"/>
      <c r="AR70" s="143"/>
      <c r="AS70" s="140"/>
      <c r="AT70" s="141"/>
    </row>
    <row r="71" spans="28:46" ht="22.5" customHeight="1">
      <c r="AB71" s="138" t="s">
        <v>101</v>
      </c>
      <c r="AC71" s="138">
        <v>22</v>
      </c>
      <c r="AD71" s="138" t="s">
        <v>102</v>
      </c>
      <c r="AE71" s="138">
        <v>0</v>
      </c>
      <c r="AF71" s="105"/>
      <c r="AG71" s="138">
        <v>22</v>
      </c>
      <c r="AH71" s="139" t="s">
        <v>116</v>
      </c>
      <c r="AI71" s="52"/>
      <c r="AM71" s="140"/>
      <c r="AN71" s="143"/>
      <c r="AO71" s="143"/>
      <c r="AP71" s="144"/>
      <c r="AQ71" s="141"/>
      <c r="AR71" s="140"/>
      <c r="AS71" s="140"/>
      <c r="AT71" s="141"/>
    </row>
    <row r="72" spans="28:46" ht="22.5" customHeight="1">
      <c r="AB72" s="138" t="s">
        <v>101</v>
      </c>
      <c r="AC72" s="138">
        <v>23</v>
      </c>
      <c r="AD72" s="138" t="s">
        <v>102</v>
      </c>
      <c r="AE72" s="138">
        <v>0</v>
      </c>
      <c r="AF72" s="105"/>
      <c r="AG72" s="138">
        <v>23</v>
      </c>
      <c r="AH72" s="139" t="s">
        <v>116</v>
      </c>
      <c r="AI72" s="52"/>
      <c r="AM72" s="140"/>
      <c r="AN72" s="143"/>
      <c r="AO72" s="143"/>
      <c r="AP72" s="144"/>
      <c r="AQ72" s="141"/>
      <c r="AR72" s="143"/>
      <c r="AS72" s="140"/>
      <c r="AT72" s="141"/>
    </row>
    <row r="73" spans="28:46" ht="22.5" customHeight="1">
      <c r="AB73" s="138" t="s">
        <v>101</v>
      </c>
      <c r="AC73" s="138">
        <v>24</v>
      </c>
      <c r="AD73" s="138" t="s">
        <v>102</v>
      </c>
      <c r="AE73" s="138">
        <v>0</v>
      </c>
      <c r="AF73" s="105"/>
      <c r="AG73" s="138">
        <v>24</v>
      </c>
      <c r="AH73" s="139" t="s">
        <v>116</v>
      </c>
      <c r="AI73" s="52"/>
      <c r="AM73" s="140"/>
      <c r="AN73" s="143"/>
      <c r="AO73" s="143"/>
      <c r="AP73" s="144"/>
      <c r="AQ73" s="141"/>
      <c r="AR73" s="140"/>
      <c r="AS73" s="140"/>
      <c r="AT73" s="141"/>
    </row>
    <row r="74" spans="28:46" ht="22.5" customHeight="1">
      <c r="AB74" s="138" t="s">
        <v>101</v>
      </c>
      <c r="AC74" s="138">
        <v>25</v>
      </c>
      <c r="AD74" s="138" t="s">
        <v>102</v>
      </c>
      <c r="AE74" s="138">
        <v>0</v>
      </c>
      <c r="AF74" s="105"/>
      <c r="AG74" s="138">
        <v>25</v>
      </c>
      <c r="AH74" s="139" t="s">
        <v>116</v>
      </c>
      <c r="AI74" s="52"/>
      <c r="AM74" s="140"/>
      <c r="AN74" s="143"/>
      <c r="AO74" s="143"/>
      <c r="AP74" s="144"/>
      <c r="AQ74" s="141"/>
      <c r="AR74" s="143"/>
      <c r="AS74" s="140"/>
      <c r="AT74" s="141"/>
    </row>
    <row r="75" spans="28:46" ht="22.5" customHeight="1">
      <c r="AB75" s="138" t="s">
        <v>101</v>
      </c>
      <c r="AC75" s="138">
        <v>26</v>
      </c>
      <c r="AD75" s="138" t="s">
        <v>102</v>
      </c>
      <c r="AE75" s="138">
        <v>0</v>
      </c>
      <c r="AF75" s="105"/>
      <c r="AG75" s="138">
        <v>26</v>
      </c>
      <c r="AH75" s="139" t="s">
        <v>116</v>
      </c>
      <c r="AI75" s="52"/>
      <c r="AM75" s="140"/>
      <c r="AN75" s="143"/>
      <c r="AO75" s="143"/>
      <c r="AP75" s="144"/>
      <c r="AQ75" s="141"/>
      <c r="AR75" s="140"/>
      <c r="AS75" s="140"/>
      <c r="AT75" s="141"/>
    </row>
    <row r="76" spans="28:46" ht="22.5" customHeight="1">
      <c r="AB76" s="138" t="s">
        <v>101</v>
      </c>
      <c r="AC76" s="138">
        <v>27</v>
      </c>
      <c r="AD76" s="138" t="s">
        <v>102</v>
      </c>
      <c r="AE76" s="138">
        <v>0</v>
      </c>
      <c r="AF76" s="105"/>
      <c r="AG76" s="138">
        <v>27</v>
      </c>
      <c r="AH76" s="139" t="s">
        <v>116</v>
      </c>
      <c r="AI76" s="52"/>
      <c r="AM76" s="140"/>
      <c r="AN76" s="143"/>
      <c r="AO76" s="143"/>
      <c r="AP76" s="144"/>
      <c r="AQ76" s="141"/>
      <c r="AR76" s="143"/>
      <c r="AS76" s="140"/>
      <c r="AT76" s="141"/>
    </row>
    <row r="77" spans="28:46" ht="22.5" customHeight="1">
      <c r="AB77" s="138" t="s">
        <v>101</v>
      </c>
      <c r="AC77" s="138">
        <v>28</v>
      </c>
      <c r="AD77" s="138" t="s">
        <v>102</v>
      </c>
      <c r="AE77" s="138">
        <v>0</v>
      </c>
      <c r="AF77" s="105"/>
      <c r="AG77" s="138">
        <v>28</v>
      </c>
      <c r="AH77" s="139" t="s">
        <v>116</v>
      </c>
      <c r="AI77" s="52"/>
      <c r="AM77" s="140"/>
      <c r="AN77" s="143"/>
      <c r="AO77" s="143"/>
      <c r="AP77" s="144"/>
      <c r="AQ77" s="141"/>
      <c r="AR77" s="140"/>
      <c r="AS77" s="140"/>
      <c r="AT77" s="141"/>
    </row>
    <row r="78" spans="28:46" ht="22.5" customHeight="1">
      <c r="AB78" s="138" t="s">
        <v>101</v>
      </c>
      <c r="AC78" s="138">
        <v>29</v>
      </c>
      <c r="AD78" s="138" t="s">
        <v>102</v>
      </c>
      <c r="AE78" s="138">
        <v>0</v>
      </c>
      <c r="AF78" s="105"/>
      <c r="AG78" s="138">
        <v>29</v>
      </c>
      <c r="AH78" s="139" t="s">
        <v>116</v>
      </c>
      <c r="AI78" s="52"/>
      <c r="AM78" s="140"/>
      <c r="AN78" s="143"/>
      <c r="AO78" s="143"/>
      <c r="AP78" s="144"/>
      <c r="AQ78" s="141"/>
      <c r="AR78" s="143"/>
      <c r="AS78" s="140"/>
      <c r="AT78" s="141"/>
    </row>
    <row r="79" spans="28:46" ht="22.5" customHeight="1">
      <c r="AB79" s="138" t="s">
        <v>101</v>
      </c>
      <c r="AC79" s="138">
        <v>30</v>
      </c>
      <c r="AD79" s="138" t="s">
        <v>102</v>
      </c>
      <c r="AE79" s="138">
        <v>0</v>
      </c>
      <c r="AF79" s="105"/>
      <c r="AG79" s="138">
        <v>30</v>
      </c>
      <c r="AH79" s="139" t="s">
        <v>116</v>
      </c>
      <c r="AI79" s="52"/>
      <c r="AM79" s="140"/>
      <c r="AN79" s="143"/>
      <c r="AO79" s="143"/>
      <c r="AP79" s="144"/>
      <c r="AQ79" s="141"/>
      <c r="AR79" s="140"/>
      <c r="AS79" s="140"/>
      <c r="AT79" s="141"/>
    </row>
    <row r="80" spans="28:46" ht="22.5" customHeight="1">
      <c r="AB80" s="138" t="s">
        <v>101</v>
      </c>
      <c r="AC80" s="138">
        <v>31</v>
      </c>
      <c r="AD80" s="138" t="s">
        <v>102</v>
      </c>
      <c r="AE80" s="138">
        <v>0</v>
      </c>
      <c r="AF80" s="105"/>
      <c r="AG80" s="138">
        <v>31</v>
      </c>
      <c r="AH80" s="139" t="s">
        <v>116</v>
      </c>
      <c r="AI80" s="52"/>
      <c r="AM80" s="140"/>
      <c r="AN80" s="143"/>
      <c r="AO80" s="143"/>
      <c r="AP80" s="144"/>
      <c r="AQ80" s="141"/>
      <c r="AR80" s="143"/>
      <c r="AS80" s="140"/>
      <c r="AT80" s="141"/>
    </row>
    <row r="81" spans="28:46" ht="22.5" customHeight="1">
      <c r="AB81" s="138" t="s">
        <v>101</v>
      </c>
      <c r="AC81" s="138">
        <v>32</v>
      </c>
      <c r="AD81" s="138" t="s">
        <v>102</v>
      </c>
      <c r="AE81" s="138">
        <v>0</v>
      </c>
      <c r="AF81" s="105"/>
      <c r="AG81" s="138">
        <v>32</v>
      </c>
      <c r="AH81" s="139" t="s">
        <v>116</v>
      </c>
      <c r="AI81" s="52"/>
      <c r="AM81" s="140"/>
      <c r="AN81" s="143"/>
      <c r="AO81" s="143"/>
      <c r="AP81" s="144"/>
      <c r="AQ81" s="141"/>
      <c r="AR81" s="140"/>
      <c r="AS81" s="140"/>
      <c r="AT81" s="141"/>
    </row>
    <row r="82" spans="28:46" ht="22.5" customHeight="1">
      <c r="AB82" s="138" t="s">
        <v>101</v>
      </c>
      <c r="AC82" s="138">
        <v>33</v>
      </c>
      <c r="AD82" s="138" t="s">
        <v>102</v>
      </c>
      <c r="AE82" s="138">
        <v>0</v>
      </c>
      <c r="AF82" s="105"/>
      <c r="AG82" s="138">
        <v>33</v>
      </c>
      <c r="AH82" s="139" t="s">
        <v>116</v>
      </c>
      <c r="AI82" s="52"/>
      <c r="AM82" s="140"/>
      <c r="AN82" s="143"/>
      <c r="AO82" s="143"/>
      <c r="AP82" s="144"/>
      <c r="AQ82" s="141"/>
      <c r="AR82" s="143"/>
      <c r="AS82" s="140"/>
      <c r="AT82" s="141"/>
    </row>
    <row r="83" spans="28:46" ht="22.5" customHeight="1">
      <c r="AB83" s="138" t="s">
        <v>101</v>
      </c>
      <c r="AC83" s="138">
        <v>34</v>
      </c>
      <c r="AD83" s="138" t="s">
        <v>102</v>
      </c>
      <c r="AE83" s="138">
        <v>0</v>
      </c>
      <c r="AF83" s="105"/>
      <c r="AG83" s="138">
        <v>34</v>
      </c>
      <c r="AH83" s="139" t="s">
        <v>116</v>
      </c>
      <c r="AI83" s="52"/>
      <c r="AM83" s="140"/>
      <c r="AN83" s="143"/>
      <c r="AO83" s="143"/>
      <c r="AP83" s="144"/>
      <c r="AQ83" s="141"/>
      <c r="AR83" s="140"/>
      <c r="AS83" s="140"/>
      <c r="AT83" s="141"/>
    </row>
    <row r="84" spans="28:46" ht="22.5" customHeight="1">
      <c r="AB84" s="138" t="s">
        <v>101</v>
      </c>
      <c r="AC84" s="138">
        <v>35</v>
      </c>
      <c r="AD84" s="138" t="s">
        <v>102</v>
      </c>
      <c r="AE84" s="138">
        <v>0</v>
      </c>
      <c r="AF84" s="105"/>
      <c r="AG84" s="138">
        <v>35</v>
      </c>
      <c r="AH84" s="139" t="s">
        <v>116</v>
      </c>
      <c r="AI84" s="52"/>
      <c r="AM84" s="140"/>
      <c r="AN84" s="143"/>
      <c r="AO84" s="143"/>
      <c r="AP84" s="144"/>
      <c r="AQ84" s="141"/>
      <c r="AR84" s="143"/>
      <c r="AS84" s="140"/>
      <c r="AT84" s="141"/>
    </row>
    <row r="85" spans="28:46" ht="22.5" customHeight="1">
      <c r="AB85" s="138" t="s">
        <v>101</v>
      </c>
      <c r="AC85" s="138">
        <v>36</v>
      </c>
      <c r="AD85" s="138" t="s">
        <v>102</v>
      </c>
      <c r="AE85" s="138">
        <v>0</v>
      </c>
      <c r="AF85" s="105"/>
      <c r="AG85" s="138">
        <v>36</v>
      </c>
      <c r="AH85" s="139" t="s">
        <v>116</v>
      </c>
      <c r="AI85" s="52"/>
      <c r="AM85" s="140"/>
      <c r="AN85" s="143"/>
      <c r="AO85" s="143"/>
      <c r="AP85" s="144"/>
      <c r="AQ85" s="141"/>
      <c r="AR85" s="140"/>
      <c r="AS85" s="140"/>
      <c r="AT85" s="141"/>
    </row>
    <row r="86" spans="28:46" ht="22.5" customHeight="1">
      <c r="AB86" s="138" t="s">
        <v>101</v>
      </c>
      <c r="AC86" s="138">
        <v>37</v>
      </c>
      <c r="AD86" s="138" t="s">
        <v>102</v>
      </c>
      <c r="AE86" s="138">
        <v>0</v>
      </c>
      <c r="AF86" s="105"/>
      <c r="AG86" s="138">
        <v>37</v>
      </c>
      <c r="AH86" s="139" t="s">
        <v>116</v>
      </c>
      <c r="AI86" s="52"/>
      <c r="AM86" s="140"/>
      <c r="AN86" s="143"/>
      <c r="AO86" s="143"/>
      <c r="AP86" s="144"/>
      <c r="AQ86" s="141"/>
      <c r="AR86" s="143"/>
      <c r="AS86" s="140"/>
      <c r="AT86" s="141"/>
    </row>
    <row r="87" spans="28:46" ht="22.5" customHeight="1">
      <c r="AB87" s="138" t="s">
        <v>101</v>
      </c>
      <c r="AC87" s="138">
        <v>38</v>
      </c>
      <c r="AD87" s="138" t="s">
        <v>102</v>
      </c>
      <c r="AE87" s="138">
        <v>0</v>
      </c>
      <c r="AF87" s="105"/>
      <c r="AG87" s="138">
        <v>38</v>
      </c>
      <c r="AH87" s="139" t="s">
        <v>116</v>
      </c>
      <c r="AI87" s="52"/>
      <c r="AM87" s="140"/>
      <c r="AN87" s="143"/>
      <c r="AO87" s="143"/>
      <c r="AP87" s="144"/>
      <c r="AQ87" s="141"/>
      <c r="AR87" s="140"/>
      <c r="AS87" s="140"/>
      <c r="AT87" s="141"/>
    </row>
    <row r="88" spans="28:46" ht="22.5" customHeight="1">
      <c r="AB88" s="138" t="s">
        <v>101</v>
      </c>
      <c r="AC88" s="138">
        <v>39</v>
      </c>
      <c r="AD88" s="138" t="s">
        <v>102</v>
      </c>
      <c r="AE88" s="138">
        <v>0</v>
      </c>
      <c r="AF88" s="105"/>
      <c r="AG88" s="138">
        <v>39</v>
      </c>
      <c r="AH88" s="139" t="s">
        <v>116</v>
      </c>
      <c r="AI88" s="52"/>
      <c r="AM88" s="140"/>
      <c r="AN88" s="143"/>
      <c r="AO88" s="143"/>
      <c r="AP88" s="144"/>
      <c r="AQ88" s="141"/>
      <c r="AR88" s="143"/>
      <c r="AS88" s="140"/>
      <c r="AT88" s="141"/>
    </row>
    <row r="89" spans="28:46" ht="22.5" customHeight="1">
      <c r="AB89" s="138" t="s">
        <v>101</v>
      </c>
      <c r="AC89" s="138">
        <v>40</v>
      </c>
      <c r="AD89" s="138" t="s">
        <v>102</v>
      </c>
      <c r="AE89" s="138">
        <v>0</v>
      </c>
      <c r="AF89" s="105"/>
      <c r="AG89" s="138">
        <v>40</v>
      </c>
      <c r="AH89" s="139" t="s">
        <v>116</v>
      </c>
      <c r="AI89" s="52"/>
      <c r="AM89" s="140"/>
      <c r="AN89" s="143"/>
      <c r="AO89" s="143"/>
      <c r="AP89" s="144"/>
      <c r="AQ89" s="141"/>
      <c r="AR89" s="140"/>
      <c r="AS89" s="140"/>
      <c r="AT89" s="141"/>
    </row>
    <row r="90" spans="28:46" ht="22.5" customHeight="1">
      <c r="AB90" s="138" t="s">
        <v>101</v>
      </c>
      <c r="AC90" s="138">
        <v>41</v>
      </c>
      <c r="AD90" s="138" t="s">
        <v>102</v>
      </c>
      <c r="AE90" s="138">
        <v>0</v>
      </c>
      <c r="AF90" s="105"/>
      <c r="AG90" s="138">
        <v>41</v>
      </c>
      <c r="AH90" s="139" t="s">
        <v>116</v>
      </c>
      <c r="AI90" s="52"/>
      <c r="AM90" s="140"/>
      <c r="AN90" s="143"/>
      <c r="AO90" s="143"/>
      <c r="AP90" s="144"/>
      <c r="AQ90" s="141"/>
      <c r="AR90" s="143"/>
      <c r="AS90" s="140"/>
      <c r="AT90" s="141"/>
    </row>
    <row r="91" spans="28:46" ht="22.5" customHeight="1">
      <c r="AB91" s="138" t="s">
        <v>101</v>
      </c>
      <c r="AC91" s="138">
        <v>42</v>
      </c>
      <c r="AD91" s="138" t="s">
        <v>102</v>
      </c>
      <c r="AE91" s="138">
        <v>0</v>
      </c>
      <c r="AF91" s="105"/>
      <c r="AG91" s="138">
        <v>42</v>
      </c>
      <c r="AH91" s="139" t="s">
        <v>116</v>
      </c>
      <c r="AI91" s="52"/>
      <c r="AM91" s="140"/>
      <c r="AN91" s="143"/>
      <c r="AO91" s="143"/>
      <c r="AP91" s="144"/>
      <c r="AQ91" s="141"/>
      <c r="AR91" s="140"/>
      <c r="AS91" s="140"/>
      <c r="AT91" s="141"/>
    </row>
    <row r="92" spans="28:46" ht="22.5" customHeight="1">
      <c r="AB92" s="138" t="s">
        <v>101</v>
      </c>
      <c r="AC92" s="138">
        <v>43</v>
      </c>
      <c r="AD92" s="138" t="s">
        <v>102</v>
      </c>
      <c r="AE92" s="138">
        <v>0</v>
      </c>
      <c r="AF92" s="105"/>
      <c r="AG92" s="138">
        <v>43</v>
      </c>
      <c r="AH92" s="139" t="s">
        <v>116</v>
      </c>
      <c r="AI92" s="52"/>
      <c r="AM92" s="140"/>
      <c r="AN92" s="143"/>
      <c r="AO92" s="143"/>
      <c r="AP92" s="144"/>
      <c r="AQ92" s="141"/>
      <c r="AR92" s="143"/>
      <c r="AS92" s="140"/>
      <c r="AT92" s="141"/>
    </row>
    <row r="93" spans="28:46" ht="22.5" customHeight="1">
      <c r="AB93" s="138" t="s">
        <v>101</v>
      </c>
      <c r="AC93" s="138">
        <v>44</v>
      </c>
      <c r="AD93" s="138" t="s">
        <v>102</v>
      </c>
      <c r="AE93" s="138">
        <v>0</v>
      </c>
      <c r="AF93" s="105"/>
      <c r="AG93" s="138">
        <v>44</v>
      </c>
      <c r="AH93" s="139" t="s">
        <v>116</v>
      </c>
      <c r="AI93" s="52"/>
      <c r="AM93" s="140"/>
      <c r="AN93" s="143"/>
      <c r="AO93" s="143"/>
      <c r="AP93" s="144"/>
      <c r="AQ93" s="141"/>
      <c r="AR93" s="140"/>
      <c r="AS93" s="140"/>
      <c r="AT93" s="141"/>
    </row>
    <row r="94" spans="28:46" ht="22.5" customHeight="1">
      <c r="AB94" s="138" t="s">
        <v>101</v>
      </c>
      <c r="AC94" s="138">
        <v>45</v>
      </c>
      <c r="AD94" s="138" t="s">
        <v>102</v>
      </c>
      <c r="AE94" s="138">
        <v>0</v>
      </c>
      <c r="AF94" s="105"/>
      <c r="AG94" s="138">
        <v>45</v>
      </c>
      <c r="AH94" s="139" t="s">
        <v>116</v>
      </c>
      <c r="AI94" s="52"/>
      <c r="AM94" s="140"/>
      <c r="AN94" s="143"/>
      <c r="AO94" s="143"/>
      <c r="AP94" s="144"/>
      <c r="AQ94" s="141"/>
      <c r="AR94" s="143"/>
      <c r="AS94" s="140"/>
      <c r="AT94" s="141"/>
    </row>
    <row r="95" spans="28:46" ht="22.5" customHeight="1">
      <c r="AB95" s="138" t="s">
        <v>101</v>
      </c>
      <c r="AC95" s="138">
        <v>46</v>
      </c>
      <c r="AD95" s="138" t="s">
        <v>102</v>
      </c>
      <c r="AE95" s="138">
        <v>0</v>
      </c>
      <c r="AF95" s="105"/>
      <c r="AG95" s="138">
        <v>46</v>
      </c>
      <c r="AH95" s="139" t="s">
        <v>116</v>
      </c>
      <c r="AI95" s="52"/>
      <c r="AM95" s="140"/>
      <c r="AN95" s="143"/>
      <c r="AO95" s="143"/>
      <c r="AP95" s="144"/>
      <c r="AQ95" s="141"/>
      <c r="AR95" s="140"/>
      <c r="AS95" s="140"/>
      <c r="AT95" s="141"/>
    </row>
    <row r="96" spans="28:46" ht="22.5" customHeight="1">
      <c r="AB96" s="138" t="s">
        <v>101</v>
      </c>
      <c r="AC96" s="138">
        <v>47</v>
      </c>
      <c r="AD96" s="138" t="s">
        <v>102</v>
      </c>
      <c r="AE96" s="138">
        <v>0</v>
      </c>
      <c r="AF96" s="105"/>
      <c r="AG96" s="138">
        <v>47</v>
      </c>
      <c r="AH96" s="139" t="s">
        <v>116</v>
      </c>
      <c r="AI96" s="52"/>
      <c r="AM96" s="140"/>
      <c r="AN96" s="143"/>
      <c r="AO96" s="143"/>
      <c r="AP96" s="144"/>
      <c r="AQ96" s="141"/>
      <c r="AR96" s="143"/>
      <c r="AS96" s="140"/>
      <c r="AT96" s="141"/>
    </row>
    <row r="97" spans="28:46" ht="22.5" customHeight="1">
      <c r="AB97" s="138" t="s">
        <v>101</v>
      </c>
      <c r="AC97" s="138">
        <v>48</v>
      </c>
      <c r="AD97" s="138" t="s">
        <v>102</v>
      </c>
      <c r="AE97" s="138">
        <v>0</v>
      </c>
      <c r="AF97" s="105"/>
      <c r="AG97" s="138">
        <v>48</v>
      </c>
      <c r="AH97" s="139" t="s">
        <v>116</v>
      </c>
      <c r="AI97" s="52"/>
      <c r="AM97" s="140"/>
      <c r="AN97" s="143"/>
      <c r="AO97" s="143"/>
      <c r="AP97" s="144"/>
      <c r="AQ97" s="141"/>
      <c r="AR97" s="140"/>
      <c r="AS97" s="140"/>
      <c r="AT97" s="141"/>
    </row>
    <row r="98" spans="28:46" ht="22.5" customHeight="1">
      <c r="AB98" s="138" t="s">
        <v>101</v>
      </c>
      <c r="AC98" s="138">
        <v>49</v>
      </c>
      <c r="AD98" s="138" t="s">
        <v>102</v>
      </c>
      <c r="AE98" s="138">
        <v>0</v>
      </c>
      <c r="AF98" s="105"/>
      <c r="AG98" s="138">
        <v>49</v>
      </c>
      <c r="AH98" s="139" t="s">
        <v>116</v>
      </c>
      <c r="AI98" s="52"/>
      <c r="AM98" s="140"/>
      <c r="AN98" s="143"/>
      <c r="AO98" s="143"/>
      <c r="AP98" s="144"/>
      <c r="AQ98" s="141"/>
      <c r="AR98" s="143"/>
      <c r="AS98" s="140"/>
      <c r="AT98" s="141"/>
    </row>
    <row r="99" spans="28:46" ht="22.5" customHeight="1">
      <c r="AB99" s="138" t="s">
        <v>101</v>
      </c>
      <c r="AC99" s="138">
        <v>50</v>
      </c>
      <c r="AD99" s="138" t="s">
        <v>102</v>
      </c>
      <c r="AE99" s="138">
        <v>0</v>
      </c>
      <c r="AF99" s="105"/>
      <c r="AG99" s="138">
        <v>50</v>
      </c>
      <c r="AH99" s="139" t="s">
        <v>116</v>
      </c>
      <c r="AI99" s="52"/>
      <c r="AM99" s="140"/>
      <c r="AN99" s="143"/>
      <c r="AO99" s="143"/>
      <c r="AP99" s="144"/>
      <c r="AQ99" s="141"/>
      <c r="AR99" s="140"/>
      <c r="AS99" s="140"/>
      <c r="AT99" s="141"/>
    </row>
    <row r="100" spans="28:46" ht="22.5" customHeight="1">
      <c r="AB100" s="138" t="s">
        <v>101</v>
      </c>
      <c r="AC100" s="138">
        <v>51</v>
      </c>
      <c r="AD100" s="138" t="s">
        <v>102</v>
      </c>
      <c r="AE100" s="138">
        <v>0</v>
      </c>
      <c r="AF100" s="105"/>
      <c r="AG100" s="138">
        <v>51</v>
      </c>
      <c r="AH100" s="139" t="s">
        <v>116</v>
      </c>
      <c r="AI100" s="52"/>
      <c r="AM100" s="140"/>
      <c r="AN100" s="143"/>
      <c r="AO100" s="143"/>
      <c r="AP100" s="144"/>
      <c r="AQ100" s="141"/>
      <c r="AR100" s="143"/>
      <c r="AS100" s="140"/>
      <c r="AT100" s="141"/>
    </row>
    <row r="101" spans="28:46" ht="22.5" customHeight="1">
      <c r="AB101" s="138" t="s">
        <v>101</v>
      </c>
      <c r="AC101" s="138">
        <v>52</v>
      </c>
      <c r="AD101" s="138" t="s">
        <v>102</v>
      </c>
      <c r="AE101" s="138">
        <v>0</v>
      </c>
      <c r="AF101" s="105"/>
      <c r="AG101" s="138">
        <v>52</v>
      </c>
      <c r="AH101" s="139" t="s">
        <v>116</v>
      </c>
      <c r="AI101" s="52"/>
      <c r="AM101" s="140"/>
      <c r="AN101" s="143"/>
      <c r="AO101" s="143"/>
      <c r="AP101" s="144"/>
      <c r="AQ101" s="141"/>
      <c r="AR101" s="140"/>
      <c r="AS101" s="140"/>
      <c r="AT101" s="141"/>
    </row>
    <row r="102" spans="28:46" ht="22.5" customHeight="1">
      <c r="AB102" s="138" t="s">
        <v>101</v>
      </c>
      <c r="AC102" s="138">
        <v>53</v>
      </c>
      <c r="AD102" s="138" t="s">
        <v>102</v>
      </c>
      <c r="AE102" s="138">
        <v>0</v>
      </c>
      <c r="AF102" s="105"/>
      <c r="AG102" s="138">
        <v>53</v>
      </c>
      <c r="AH102" s="139" t="s">
        <v>116</v>
      </c>
      <c r="AI102" s="52"/>
      <c r="AM102" s="140"/>
      <c r="AN102" s="143"/>
      <c r="AO102" s="143"/>
      <c r="AP102" s="144"/>
      <c r="AQ102" s="141"/>
      <c r="AR102" s="143"/>
      <c r="AS102" s="140"/>
      <c r="AT102" s="141"/>
    </row>
    <row r="103" spans="28:46" ht="22.5" customHeight="1">
      <c r="AB103" s="138" t="s">
        <v>101</v>
      </c>
      <c r="AC103" s="138">
        <v>54</v>
      </c>
      <c r="AD103" s="138" t="s">
        <v>102</v>
      </c>
      <c r="AE103" s="138">
        <v>0</v>
      </c>
      <c r="AF103" s="105"/>
      <c r="AG103" s="138">
        <v>54</v>
      </c>
      <c r="AH103" s="139" t="s">
        <v>116</v>
      </c>
      <c r="AI103" s="52"/>
      <c r="AM103" s="140"/>
      <c r="AN103" s="143"/>
      <c r="AO103" s="143"/>
      <c r="AP103" s="144"/>
      <c r="AQ103" s="141"/>
      <c r="AR103" s="140"/>
      <c r="AS103" s="140"/>
      <c r="AT103" s="141"/>
    </row>
    <row r="104" spans="28:46" ht="22.5" customHeight="1">
      <c r="AB104" s="138" t="s">
        <v>101</v>
      </c>
      <c r="AC104" s="138">
        <v>55</v>
      </c>
      <c r="AD104" s="138" t="s">
        <v>102</v>
      </c>
      <c r="AE104" s="138">
        <v>0</v>
      </c>
      <c r="AF104" s="105"/>
      <c r="AG104" s="138">
        <v>55</v>
      </c>
      <c r="AH104" s="139" t="s">
        <v>116</v>
      </c>
      <c r="AI104" s="52"/>
      <c r="AM104" s="140"/>
      <c r="AN104" s="143"/>
      <c r="AO104" s="143"/>
      <c r="AP104" s="144"/>
      <c r="AQ104" s="141"/>
      <c r="AR104" s="143"/>
      <c r="AS104" s="140"/>
      <c r="AT104" s="141"/>
    </row>
    <row r="105" spans="28:46" ht="22.5" customHeight="1">
      <c r="AB105" s="138" t="s">
        <v>101</v>
      </c>
      <c r="AC105" s="138">
        <v>56</v>
      </c>
      <c r="AD105" s="138" t="s">
        <v>102</v>
      </c>
      <c r="AE105" s="138">
        <v>0</v>
      </c>
      <c r="AF105" s="105"/>
      <c r="AG105" s="138">
        <v>56</v>
      </c>
      <c r="AH105" s="139" t="s">
        <v>116</v>
      </c>
      <c r="AI105" s="52"/>
      <c r="AM105" s="140"/>
      <c r="AN105" s="143"/>
      <c r="AO105" s="143"/>
      <c r="AP105" s="144"/>
      <c r="AQ105" s="141"/>
      <c r="AR105" s="140"/>
      <c r="AS105" s="140"/>
      <c r="AT105" s="141"/>
    </row>
    <row r="106" spans="28:46" ht="22.5" customHeight="1">
      <c r="AB106" s="138" t="s">
        <v>101</v>
      </c>
      <c r="AC106" s="138">
        <v>57</v>
      </c>
      <c r="AD106" s="138" t="s">
        <v>102</v>
      </c>
      <c r="AE106" s="138">
        <v>0</v>
      </c>
      <c r="AF106" s="105"/>
      <c r="AG106" s="138">
        <v>57</v>
      </c>
      <c r="AH106" s="139" t="s">
        <v>116</v>
      </c>
      <c r="AI106" s="52"/>
      <c r="AM106" s="140"/>
      <c r="AN106" s="143"/>
      <c r="AO106" s="143"/>
      <c r="AP106" s="144"/>
      <c r="AQ106" s="141"/>
      <c r="AR106" s="143"/>
      <c r="AS106" s="140"/>
      <c r="AT106" s="141"/>
    </row>
    <row r="107" spans="28:46" ht="22.5" customHeight="1">
      <c r="AB107" s="138" t="s">
        <v>101</v>
      </c>
      <c r="AC107" s="138">
        <v>58</v>
      </c>
      <c r="AD107" s="138" t="s">
        <v>102</v>
      </c>
      <c r="AE107" s="138">
        <v>0</v>
      </c>
      <c r="AF107" s="105"/>
      <c r="AG107" s="138">
        <v>58</v>
      </c>
      <c r="AH107" s="139" t="s">
        <v>116</v>
      </c>
      <c r="AI107" s="52"/>
      <c r="AM107" s="140"/>
      <c r="AN107" s="143"/>
      <c r="AO107" s="143"/>
      <c r="AP107" s="144"/>
      <c r="AQ107" s="141"/>
      <c r="AR107" s="140"/>
      <c r="AS107" s="140"/>
      <c r="AT107" s="141"/>
    </row>
    <row r="108" spans="28:46" ht="22.5" customHeight="1">
      <c r="AB108" s="138" t="s">
        <v>101</v>
      </c>
      <c r="AC108" s="138">
        <v>59</v>
      </c>
      <c r="AD108" s="138" t="s">
        <v>102</v>
      </c>
      <c r="AE108" s="138">
        <v>0</v>
      </c>
      <c r="AF108" s="105"/>
      <c r="AG108" s="138">
        <v>59</v>
      </c>
      <c r="AH108" s="139" t="s">
        <v>116</v>
      </c>
      <c r="AI108" s="52"/>
      <c r="AM108" s="140"/>
      <c r="AN108" s="143"/>
      <c r="AO108" s="143"/>
      <c r="AP108" s="144"/>
      <c r="AQ108" s="141"/>
      <c r="AR108" s="143"/>
      <c r="AS108" s="140"/>
      <c r="AT108" s="141"/>
    </row>
    <row r="109" spans="28:46" ht="22.5" customHeight="1">
      <c r="AB109" s="138" t="s">
        <v>103</v>
      </c>
      <c r="AC109" s="138">
        <v>60</v>
      </c>
      <c r="AD109" s="138" t="s">
        <v>104</v>
      </c>
      <c r="AE109" s="138">
        <v>0.1</v>
      </c>
      <c r="AF109" s="105"/>
      <c r="AG109" s="138">
        <v>60</v>
      </c>
      <c r="AH109" s="138" t="s">
        <v>103</v>
      </c>
      <c r="AI109" s="52"/>
      <c r="AM109" s="140"/>
      <c r="AN109" s="143"/>
      <c r="AO109" s="140"/>
      <c r="AP109" s="144"/>
      <c r="AQ109" s="141"/>
      <c r="AR109" s="143"/>
      <c r="AS109" s="140"/>
      <c r="AT109" s="141"/>
    </row>
    <row r="110" spans="28:46" ht="22.5" customHeight="1">
      <c r="AB110" s="138" t="s">
        <v>103</v>
      </c>
      <c r="AC110" s="138">
        <v>61</v>
      </c>
      <c r="AD110" s="138" t="s">
        <v>104</v>
      </c>
      <c r="AE110" s="138">
        <v>0.1</v>
      </c>
      <c r="AF110" s="105"/>
      <c r="AG110" s="138">
        <v>61</v>
      </c>
      <c r="AH110" s="138" t="s">
        <v>103</v>
      </c>
      <c r="AI110" s="52"/>
      <c r="AM110" s="140"/>
      <c r="AN110" s="143"/>
      <c r="AO110" s="140"/>
      <c r="AP110" s="144"/>
      <c r="AQ110" s="141"/>
      <c r="AR110" s="143"/>
      <c r="AS110" s="140"/>
      <c r="AT110" s="141"/>
    </row>
    <row r="111" spans="28:46" ht="22.5" customHeight="1">
      <c r="AB111" s="138" t="s">
        <v>103</v>
      </c>
      <c r="AC111" s="138">
        <v>62</v>
      </c>
      <c r="AD111" s="138" t="s">
        <v>104</v>
      </c>
      <c r="AE111" s="138">
        <v>0.1</v>
      </c>
      <c r="AF111" s="105"/>
      <c r="AG111" s="138">
        <v>62</v>
      </c>
      <c r="AH111" s="138" t="s">
        <v>103</v>
      </c>
      <c r="AI111" s="52"/>
      <c r="AM111" s="140"/>
      <c r="AN111" s="143"/>
      <c r="AO111" s="140"/>
      <c r="AP111" s="144"/>
      <c r="AQ111" s="141"/>
      <c r="AR111" s="143"/>
      <c r="AS111" s="140"/>
      <c r="AT111" s="141"/>
    </row>
    <row r="112" spans="28:46" ht="22.5" customHeight="1">
      <c r="AB112" s="138" t="s">
        <v>103</v>
      </c>
      <c r="AC112" s="138">
        <v>63</v>
      </c>
      <c r="AD112" s="138" t="s">
        <v>104</v>
      </c>
      <c r="AE112" s="138">
        <v>0.1</v>
      </c>
      <c r="AF112" s="105"/>
      <c r="AG112" s="138">
        <v>63</v>
      </c>
      <c r="AH112" s="138" t="s">
        <v>103</v>
      </c>
      <c r="AI112" s="52"/>
      <c r="AM112" s="140"/>
      <c r="AN112" s="143"/>
      <c r="AO112" s="140"/>
      <c r="AP112" s="144"/>
      <c r="AQ112" s="141"/>
      <c r="AR112" s="143"/>
      <c r="AS112" s="140"/>
      <c r="AT112" s="141"/>
    </row>
    <row r="113" spans="28:46" ht="22.5" customHeight="1">
      <c r="AB113" s="138" t="s">
        <v>103</v>
      </c>
      <c r="AC113" s="138">
        <v>64</v>
      </c>
      <c r="AD113" s="138" t="s">
        <v>104</v>
      </c>
      <c r="AE113" s="138">
        <v>0.1</v>
      </c>
      <c r="AF113" s="105"/>
      <c r="AG113" s="138">
        <v>64</v>
      </c>
      <c r="AH113" s="138" t="s">
        <v>103</v>
      </c>
      <c r="AI113" s="52"/>
      <c r="AM113" s="140"/>
      <c r="AN113" s="143"/>
      <c r="AO113" s="140"/>
      <c r="AP113" s="144"/>
      <c r="AQ113" s="141"/>
      <c r="AR113" s="143"/>
      <c r="AS113" s="140"/>
      <c r="AT113" s="141"/>
    </row>
    <row r="114" spans="28:46" ht="22.5" customHeight="1">
      <c r="AB114" s="138" t="s">
        <v>103</v>
      </c>
      <c r="AC114" s="138">
        <v>65</v>
      </c>
      <c r="AD114" s="138" t="s">
        <v>105</v>
      </c>
      <c r="AE114" s="138">
        <v>0.3</v>
      </c>
      <c r="AF114" s="105"/>
      <c r="AG114" s="138">
        <v>65</v>
      </c>
      <c r="AH114" s="138" t="s">
        <v>103</v>
      </c>
      <c r="AI114" s="52"/>
      <c r="AM114" s="140"/>
      <c r="AN114" s="143"/>
      <c r="AO114" s="140"/>
      <c r="AP114" s="144"/>
      <c r="AQ114" s="141"/>
      <c r="AR114" s="143"/>
      <c r="AS114" s="140"/>
      <c r="AT114" s="141"/>
    </row>
    <row r="115" spans="28:46" ht="22.5" customHeight="1">
      <c r="AB115" s="138" t="s">
        <v>103</v>
      </c>
      <c r="AC115" s="138">
        <v>66</v>
      </c>
      <c r="AD115" s="138" t="s">
        <v>105</v>
      </c>
      <c r="AE115" s="138">
        <v>0.3</v>
      </c>
      <c r="AF115" s="105"/>
      <c r="AG115" s="138">
        <v>66</v>
      </c>
      <c r="AH115" s="138" t="s">
        <v>103</v>
      </c>
      <c r="AI115" s="52"/>
      <c r="AM115" s="140"/>
      <c r="AN115" s="143"/>
      <c r="AO115" s="140"/>
      <c r="AP115" s="144"/>
      <c r="AQ115" s="141"/>
      <c r="AR115" s="143"/>
      <c r="AS115" s="140"/>
      <c r="AT115" s="141"/>
    </row>
    <row r="116" spans="28:46" ht="22.5" customHeight="1">
      <c r="AB116" s="138" t="s">
        <v>103</v>
      </c>
      <c r="AC116" s="138">
        <v>67</v>
      </c>
      <c r="AD116" s="138" t="s">
        <v>105</v>
      </c>
      <c r="AE116" s="138">
        <v>0.3</v>
      </c>
      <c r="AF116" s="105"/>
      <c r="AG116" s="138">
        <v>67</v>
      </c>
      <c r="AH116" s="138" t="s">
        <v>103</v>
      </c>
      <c r="AI116" s="52"/>
      <c r="AM116" s="140"/>
      <c r="AN116" s="143"/>
      <c r="AO116" s="140"/>
      <c r="AP116" s="144"/>
      <c r="AQ116" s="141"/>
      <c r="AR116" s="143"/>
      <c r="AS116" s="140"/>
      <c r="AT116" s="141"/>
    </row>
    <row r="117" spans="28:46" ht="22.5" customHeight="1">
      <c r="AB117" s="138" t="s">
        <v>103</v>
      </c>
      <c r="AC117" s="138">
        <v>68</v>
      </c>
      <c r="AD117" s="138" t="s">
        <v>105</v>
      </c>
      <c r="AE117" s="138">
        <v>0.3</v>
      </c>
      <c r="AF117" s="105"/>
      <c r="AG117" s="138">
        <v>68</v>
      </c>
      <c r="AH117" s="138" t="s">
        <v>103</v>
      </c>
      <c r="AI117" s="52"/>
      <c r="AM117" s="140"/>
      <c r="AN117" s="143"/>
      <c r="AO117" s="140"/>
      <c r="AP117" s="144"/>
      <c r="AQ117" s="141"/>
      <c r="AR117" s="143"/>
      <c r="AS117" s="140"/>
      <c r="AT117" s="141"/>
    </row>
    <row r="118" spans="28:46" ht="22.5" customHeight="1">
      <c r="AB118" s="138" t="s">
        <v>103</v>
      </c>
      <c r="AC118" s="138">
        <v>69</v>
      </c>
      <c r="AD118" s="138" t="s">
        <v>105</v>
      </c>
      <c r="AE118" s="138">
        <v>0.3</v>
      </c>
      <c r="AF118" s="105"/>
      <c r="AG118" s="138">
        <v>69</v>
      </c>
      <c r="AH118" s="138" t="s">
        <v>103</v>
      </c>
      <c r="AI118" s="52"/>
      <c r="AM118" s="140"/>
      <c r="AN118" s="143"/>
      <c r="AO118" s="140"/>
      <c r="AP118" s="144"/>
      <c r="AQ118" s="141"/>
      <c r="AR118" s="143"/>
      <c r="AS118" s="140"/>
      <c r="AT118" s="141"/>
    </row>
    <row r="119" spans="28:46" ht="22.5" customHeight="1">
      <c r="AB119" s="138" t="s">
        <v>81</v>
      </c>
      <c r="AC119" s="138">
        <v>70</v>
      </c>
      <c r="AD119" s="138" t="s">
        <v>106</v>
      </c>
      <c r="AE119" s="138">
        <v>0.5</v>
      </c>
      <c r="AF119" s="105"/>
      <c r="AG119" s="138">
        <v>70</v>
      </c>
      <c r="AH119" s="138" t="s">
        <v>81</v>
      </c>
      <c r="AI119" s="52"/>
      <c r="AM119" s="145"/>
      <c r="AN119" s="143"/>
      <c r="AO119" s="140"/>
      <c r="AP119" s="144"/>
      <c r="AQ119" s="141"/>
      <c r="AR119" s="143"/>
      <c r="AS119" s="145"/>
      <c r="AT119" s="141"/>
    </row>
    <row r="120" spans="28:46" ht="22.5" customHeight="1">
      <c r="AB120" s="138" t="s">
        <v>81</v>
      </c>
      <c r="AC120" s="138">
        <v>71</v>
      </c>
      <c r="AD120" s="138" t="s">
        <v>106</v>
      </c>
      <c r="AE120" s="138">
        <v>0.5</v>
      </c>
      <c r="AF120" s="105"/>
      <c r="AG120" s="138">
        <v>71</v>
      </c>
      <c r="AH120" s="138" t="s">
        <v>81</v>
      </c>
      <c r="AI120" s="52"/>
      <c r="AM120" s="145"/>
      <c r="AN120" s="143"/>
      <c r="AO120" s="140"/>
      <c r="AP120" s="144"/>
      <c r="AQ120" s="141"/>
      <c r="AR120" s="143"/>
      <c r="AS120" s="145"/>
      <c r="AT120" s="141"/>
    </row>
    <row r="121" spans="28:46" ht="22.5" customHeight="1">
      <c r="AB121" s="138" t="s">
        <v>81</v>
      </c>
      <c r="AC121" s="138">
        <v>72</v>
      </c>
      <c r="AD121" s="138" t="s">
        <v>106</v>
      </c>
      <c r="AE121" s="138">
        <v>0.5</v>
      </c>
      <c r="AF121" s="105"/>
      <c r="AG121" s="138">
        <v>72</v>
      </c>
      <c r="AH121" s="138" t="s">
        <v>81</v>
      </c>
      <c r="AI121" s="52"/>
      <c r="AM121" s="145"/>
      <c r="AN121" s="143"/>
      <c r="AO121" s="140"/>
      <c r="AP121" s="144"/>
      <c r="AQ121" s="141"/>
      <c r="AR121" s="143"/>
      <c r="AS121" s="145"/>
      <c r="AT121" s="141"/>
    </row>
    <row r="122" spans="28:46" ht="22.5" customHeight="1">
      <c r="AB122" s="138" t="s">
        <v>81</v>
      </c>
      <c r="AC122" s="138">
        <v>73</v>
      </c>
      <c r="AD122" s="138" t="s">
        <v>106</v>
      </c>
      <c r="AE122" s="138">
        <v>0.5</v>
      </c>
      <c r="AF122" s="105"/>
      <c r="AG122" s="138">
        <v>73</v>
      </c>
      <c r="AH122" s="138" t="s">
        <v>81</v>
      </c>
      <c r="AI122" s="52"/>
      <c r="AM122" s="145"/>
      <c r="AN122" s="143"/>
      <c r="AO122" s="140"/>
      <c r="AP122" s="144"/>
      <c r="AQ122" s="141"/>
      <c r="AR122" s="143"/>
      <c r="AS122" s="145"/>
      <c r="AT122" s="141"/>
    </row>
    <row r="123" spans="28:46" ht="22.5" customHeight="1">
      <c r="AB123" s="138" t="s">
        <v>81</v>
      </c>
      <c r="AC123" s="138">
        <v>74</v>
      </c>
      <c r="AD123" s="138" t="s">
        <v>106</v>
      </c>
      <c r="AE123" s="138">
        <v>0.5</v>
      </c>
      <c r="AF123" s="105"/>
      <c r="AG123" s="138">
        <v>74</v>
      </c>
      <c r="AH123" s="138" t="s">
        <v>81</v>
      </c>
      <c r="AI123" s="52"/>
      <c r="AM123" s="145"/>
      <c r="AN123" s="143"/>
      <c r="AO123" s="140"/>
      <c r="AP123" s="144"/>
      <c r="AQ123" s="141"/>
      <c r="AR123" s="143"/>
      <c r="AS123" s="145"/>
      <c r="AT123" s="141"/>
    </row>
    <row r="124" spans="28:46" ht="22.5" customHeight="1">
      <c r="AB124" s="138" t="s">
        <v>81</v>
      </c>
      <c r="AC124" s="138">
        <v>75</v>
      </c>
      <c r="AD124" s="138" t="s">
        <v>107</v>
      </c>
      <c r="AE124" s="138">
        <v>0.7</v>
      </c>
      <c r="AF124" s="105"/>
      <c r="AG124" s="138">
        <v>75</v>
      </c>
      <c r="AH124" s="138" t="s">
        <v>81</v>
      </c>
      <c r="AI124" s="52"/>
      <c r="AM124" s="145"/>
      <c r="AN124" s="143"/>
      <c r="AO124" s="140"/>
      <c r="AP124" s="144"/>
      <c r="AQ124" s="141"/>
      <c r="AR124" s="143"/>
      <c r="AS124" s="145"/>
      <c r="AT124" s="141"/>
    </row>
    <row r="125" spans="28:46" ht="22.5" customHeight="1">
      <c r="AB125" s="138" t="s">
        <v>81</v>
      </c>
      <c r="AC125" s="138">
        <v>76</v>
      </c>
      <c r="AD125" s="138" t="s">
        <v>107</v>
      </c>
      <c r="AE125" s="138">
        <v>0.7</v>
      </c>
      <c r="AF125" s="105"/>
      <c r="AG125" s="138">
        <v>76</v>
      </c>
      <c r="AH125" s="138" t="s">
        <v>81</v>
      </c>
      <c r="AI125" s="52"/>
      <c r="AM125" s="145"/>
      <c r="AN125" s="143"/>
      <c r="AO125" s="140"/>
      <c r="AP125" s="144"/>
      <c r="AQ125" s="141"/>
      <c r="AR125" s="143"/>
      <c r="AS125" s="145"/>
      <c r="AT125" s="141"/>
    </row>
    <row r="126" spans="28:46" ht="22.5" customHeight="1">
      <c r="AB126" s="138" t="s">
        <v>81</v>
      </c>
      <c r="AC126" s="138">
        <v>77</v>
      </c>
      <c r="AD126" s="138" t="s">
        <v>107</v>
      </c>
      <c r="AE126" s="138">
        <v>0.7</v>
      </c>
      <c r="AF126" s="105"/>
      <c r="AG126" s="138">
        <v>77</v>
      </c>
      <c r="AH126" s="138" t="s">
        <v>81</v>
      </c>
      <c r="AI126" s="52"/>
      <c r="AM126" s="145"/>
      <c r="AN126" s="143"/>
      <c r="AO126" s="140"/>
      <c r="AP126" s="144"/>
      <c r="AQ126" s="141"/>
      <c r="AR126" s="143"/>
      <c r="AS126" s="145"/>
      <c r="AT126" s="141"/>
    </row>
    <row r="127" spans="28:46" ht="22.5" customHeight="1">
      <c r="AB127" s="138" t="s">
        <v>81</v>
      </c>
      <c r="AC127" s="138">
        <v>78</v>
      </c>
      <c r="AD127" s="138" t="s">
        <v>107</v>
      </c>
      <c r="AE127" s="138">
        <v>0.7</v>
      </c>
      <c r="AF127" s="105"/>
      <c r="AG127" s="138">
        <v>78</v>
      </c>
      <c r="AH127" s="138" t="s">
        <v>81</v>
      </c>
      <c r="AI127" s="52"/>
      <c r="AM127" s="145"/>
      <c r="AN127" s="143"/>
      <c r="AO127" s="140"/>
      <c r="AP127" s="144"/>
      <c r="AQ127" s="141"/>
      <c r="AR127" s="143"/>
      <c r="AS127" s="145"/>
      <c r="AT127" s="141"/>
    </row>
    <row r="128" spans="28:46" ht="22.5" customHeight="1">
      <c r="AB128" s="138" t="s">
        <v>81</v>
      </c>
      <c r="AC128" s="138">
        <v>79</v>
      </c>
      <c r="AD128" s="138" t="s">
        <v>107</v>
      </c>
      <c r="AE128" s="138">
        <v>0.7</v>
      </c>
      <c r="AF128" s="105"/>
      <c r="AG128" s="138">
        <v>79</v>
      </c>
      <c r="AH128" s="138" t="s">
        <v>81</v>
      </c>
      <c r="AI128" s="52"/>
      <c r="AM128" s="145"/>
      <c r="AN128" s="143"/>
      <c r="AO128" s="140"/>
      <c r="AP128" s="144"/>
      <c r="AQ128" s="141"/>
      <c r="AR128" s="143"/>
      <c r="AS128" s="145"/>
      <c r="AT128" s="141"/>
    </row>
    <row r="129" spans="28:46" ht="22.5" customHeight="1">
      <c r="AB129" s="138" t="s">
        <v>82</v>
      </c>
      <c r="AC129" s="138">
        <v>80</v>
      </c>
      <c r="AD129" s="138" t="s">
        <v>108</v>
      </c>
      <c r="AE129" s="138">
        <v>0.9</v>
      </c>
      <c r="AF129" s="105"/>
      <c r="AG129" s="138">
        <v>80</v>
      </c>
      <c r="AH129" s="138" t="s">
        <v>82</v>
      </c>
      <c r="AI129" s="52"/>
      <c r="AM129" s="145"/>
      <c r="AN129" s="143"/>
      <c r="AO129" s="140"/>
      <c r="AP129" s="144"/>
      <c r="AQ129" s="141"/>
      <c r="AR129" s="143"/>
      <c r="AS129" s="145"/>
      <c r="AT129" s="141"/>
    </row>
    <row r="130" spans="28:46" ht="22.5" customHeight="1">
      <c r="AB130" s="138" t="s">
        <v>82</v>
      </c>
      <c r="AC130" s="138">
        <v>81</v>
      </c>
      <c r="AD130" s="138" t="s">
        <v>108</v>
      </c>
      <c r="AE130" s="138">
        <v>0.9</v>
      </c>
      <c r="AF130" s="105"/>
      <c r="AG130" s="138">
        <v>81</v>
      </c>
      <c r="AH130" s="138" t="s">
        <v>82</v>
      </c>
      <c r="AI130" s="52"/>
      <c r="AM130" s="145"/>
      <c r="AN130" s="143"/>
      <c r="AO130" s="140"/>
      <c r="AP130" s="144"/>
      <c r="AQ130" s="141"/>
      <c r="AR130" s="143"/>
      <c r="AS130" s="145"/>
      <c r="AT130" s="141"/>
    </row>
    <row r="131" spans="28:46" ht="22.5" customHeight="1">
      <c r="AB131" s="138" t="s">
        <v>82</v>
      </c>
      <c r="AC131" s="138">
        <v>82</v>
      </c>
      <c r="AD131" s="138" t="s">
        <v>108</v>
      </c>
      <c r="AE131" s="138">
        <v>0.9</v>
      </c>
      <c r="AF131" s="105"/>
      <c r="AG131" s="138">
        <v>82</v>
      </c>
      <c r="AH131" s="138" t="s">
        <v>82</v>
      </c>
      <c r="AI131" s="52"/>
      <c r="AM131" s="145"/>
      <c r="AN131" s="143"/>
      <c r="AO131" s="140"/>
      <c r="AP131" s="144"/>
      <c r="AQ131" s="141"/>
      <c r="AR131" s="143"/>
      <c r="AS131" s="145"/>
      <c r="AT131" s="141"/>
    </row>
    <row r="132" spans="28:46" ht="22.5" customHeight="1">
      <c r="AB132" s="138" t="s">
        <v>82</v>
      </c>
      <c r="AC132" s="138">
        <v>83</v>
      </c>
      <c r="AD132" s="138" t="s">
        <v>108</v>
      </c>
      <c r="AE132" s="138">
        <v>0.9</v>
      </c>
      <c r="AF132" s="105"/>
      <c r="AG132" s="138">
        <v>83</v>
      </c>
      <c r="AH132" s="138" t="s">
        <v>82</v>
      </c>
      <c r="AI132" s="52"/>
      <c r="AM132" s="145"/>
      <c r="AN132" s="143"/>
      <c r="AO132" s="140"/>
      <c r="AP132" s="144"/>
      <c r="AQ132" s="141"/>
      <c r="AR132" s="143"/>
      <c r="AS132" s="145"/>
      <c r="AT132" s="141"/>
    </row>
    <row r="133" spans="28:46" ht="22.5" customHeight="1">
      <c r="AB133" s="138" t="s">
        <v>82</v>
      </c>
      <c r="AC133" s="138">
        <v>84</v>
      </c>
      <c r="AD133" s="138" t="s">
        <v>108</v>
      </c>
      <c r="AE133" s="138">
        <v>0.9</v>
      </c>
      <c r="AF133" s="105"/>
      <c r="AG133" s="138">
        <v>84</v>
      </c>
      <c r="AH133" s="138" t="s">
        <v>82</v>
      </c>
      <c r="AI133" s="52"/>
      <c r="AM133" s="145"/>
      <c r="AN133" s="143"/>
      <c r="AO133" s="140"/>
      <c r="AP133" s="144"/>
      <c r="AQ133" s="141"/>
      <c r="AR133" s="143"/>
      <c r="AS133" s="145"/>
      <c r="AT133" s="141"/>
    </row>
    <row r="134" spans="28:46" ht="22.5" customHeight="1">
      <c r="AB134" s="138" t="s">
        <v>82</v>
      </c>
      <c r="AC134" s="138">
        <v>85</v>
      </c>
      <c r="AD134" s="138" t="s">
        <v>109</v>
      </c>
      <c r="AE134" s="138">
        <v>1.1</v>
      </c>
      <c r="AF134" s="105"/>
      <c r="AG134" s="138">
        <v>85</v>
      </c>
      <c r="AH134" s="138" t="s">
        <v>82</v>
      </c>
      <c r="AI134" s="52"/>
      <c r="AM134" s="145"/>
      <c r="AN134" s="143"/>
      <c r="AO134" s="140"/>
      <c r="AP134" s="144"/>
      <c r="AQ134" s="141"/>
      <c r="AR134" s="143"/>
      <c r="AS134" s="145"/>
      <c r="AT134" s="141"/>
    </row>
    <row r="135" spans="28:46" ht="22.5" customHeight="1">
      <c r="AB135" s="138" t="s">
        <v>82</v>
      </c>
      <c r="AC135" s="138">
        <v>86</v>
      </c>
      <c r="AD135" s="138" t="s">
        <v>109</v>
      </c>
      <c r="AE135" s="138">
        <v>1.1</v>
      </c>
      <c r="AF135" s="105"/>
      <c r="AG135" s="138">
        <v>86</v>
      </c>
      <c r="AH135" s="138" t="s">
        <v>82</v>
      </c>
      <c r="AI135" s="52"/>
      <c r="AM135" s="145"/>
      <c r="AN135" s="143"/>
      <c r="AO135" s="140"/>
      <c r="AP135" s="144"/>
      <c r="AQ135" s="141"/>
      <c r="AR135" s="143"/>
      <c r="AS135" s="145"/>
      <c r="AT135" s="141"/>
    </row>
    <row r="136" spans="28:46" ht="22.5" customHeight="1">
      <c r="AB136" s="138" t="s">
        <v>82</v>
      </c>
      <c r="AC136" s="138">
        <v>87</v>
      </c>
      <c r="AD136" s="138" t="s">
        <v>109</v>
      </c>
      <c r="AE136" s="138">
        <v>1.1</v>
      </c>
      <c r="AF136" s="105"/>
      <c r="AG136" s="138">
        <v>87</v>
      </c>
      <c r="AH136" s="138" t="s">
        <v>82</v>
      </c>
      <c r="AI136" s="52"/>
      <c r="AM136" s="145"/>
      <c r="AN136" s="143"/>
      <c r="AO136" s="140"/>
      <c r="AP136" s="144"/>
      <c r="AQ136" s="141"/>
      <c r="AR136" s="143"/>
      <c r="AS136" s="145"/>
      <c r="AT136" s="141"/>
    </row>
    <row r="137" spans="28:46" ht="22.5" customHeight="1">
      <c r="AB137" s="138" t="s">
        <v>82</v>
      </c>
      <c r="AC137" s="138">
        <v>88</v>
      </c>
      <c r="AD137" s="138" t="s">
        <v>109</v>
      </c>
      <c r="AE137" s="138">
        <v>1.1</v>
      </c>
      <c r="AF137" s="105"/>
      <c r="AG137" s="138">
        <v>88</v>
      </c>
      <c r="AH137" s="138" t="s">
        <v>82</v>
      </c>
      <c r="AI137" s="52"/>
      <c r="AM137" s="145"/>
      <c r="AN137" s="143"/>
      <c r="AO137" s="140"/>
      <c r="AP137" s="144"/>
      <c r="AQ137" s="141"/>
      <c r="AR137" s="143"/>
      <c r="AS137" s="145"/>
      <c r="AT137" s="141"/>
    </row>
    <row r="138" spans="28:46" ht="22.5" customHeight="1">
      <c r="AB138" s="138" t="s">
        <v>82</v>
      </c>
      <c r="AC138" s="138">
        <v>89</v>
      </c>
      <c r="AD138" s="138" t="s">
        <v>109</v>
      </c>
      <c r="AE138" s="138">
        <v>1.1</v>
      </c>
      <c r="AF138" s="105"/>
      <c r="AG138" s="138">
        <v>89</v>
      </c>
      <c r="AH138" s="138" t="s">
        <v>82</v>
      </c>
      <c r="AI138" s="52"/>
      <c r="AM138" s="145"/>
      <c r="AN138" s="143"/>
      <c r="AO138" s="140"/>
      <c r="AP138" s="144"/>
      <c r="AQ138" s="141"/>
      <c r="AR138" s="143"/>
      <c r="AS138" s="145"/>
      <c r="AT138" s="141"/>
    </row>
    <row r="139" spans="28:46" ht="22.5" customHeight="1">
      <c r="AB139" s="138" t="s">
        <v>80</v>
      </c>
      <c r="AC139" s="138">
        <v>90</v>
      </c>
      <c r="AD139" s="138" t="s">
        <v>110</v>
      </c>
      <c r="AE139" s="138">
        <v>1.3</v>
      </c>
      <c r="AF139" s="105"/>
      <c r="AG139" s="138">
        <v>90</v>
      </c>
      <c r="AH139" s="138" t="s">
        <v>80</v>
      </c>
      <c r="AI139" s="52"/>
      <c r="AM139" s="145"/>
      <c r="AN139" s="143"/>
      <c r="AO139" s="140"/>
      <c r="AP139" s="144"/>
      <c r="AQ139" s="141"/>
      <c r="AR139" s="143"/>
      <c r="AS139" s="145"/>
      <c r="AT139" s="141"/>
    </row>
    <row r="140" spans="28:46" ht="22.5" customHeight="1">
      <c r="AB140" s="138" t="s">
        <v>80</v>
      </c>
      <c r="AC140" s="138">
        <v>91</v>
      </c>
      <c r="AD140" s="138" t="s">
        <v>110</v>
      </c>
      <c r="AE140" s="138">
        <v>1.3</v>
      </c>
      <c r="AF140" s="105"/>
      <c r="AG140" s="138">
        <v>91</v>
      </c>
      <c r="AH140" s="138" t="s">
        <v>80</v>
      </c>
      <c r="AI140" s="52"/>
      <c r="AM140" s="145"/>
      <c r="AN140" s="143"/>
      <c r="AO140" s="140"/>
      <c r="AP140" s="144"/>
      <c r="AQ140" s="141"/>
      <c r="AR140" s="143"/>
      <c r="AS140" s="145"/>
      <c r="AT140" s="141"/>
    </row>
    <row r="141" spans="28:46" ht="22.5" customHeight="1">
      <c r="AB141" s="138" t="s">
        <v>80</v>
      </c>
      <c r="AC141" s="138">
        <v>92</v>
      </c>
      <c r="AD141" s="138" t="s">
        <v>110</v>
      </c>
      <c r="AE141" s="138">
        <v>1.3</v>
      </c>
      <c r="AF141" s="105"/>
      <c r="AG141" s="138">
        <v>92</v>
      </c>
      <c r="AH141" s="138" t="s">
        <v>80</v>
      </c>
      <c r="AI141" s="52"/>
      <c r="AM141" s="145"/>
      <c r="AN141" s="143"/>
      <c r="AO141" s="140"/>
      <c r="AP141" s="144"/>
      <c r="AQ141" s="141"/>
      <c r="AR141" s="143"/>
      <c r="AS141" s="145"/>
      <c r="AT141" s="141"/>
    </row>
    <row r="142" spans="28:46" ht="22.5" customHeight="1">
      <c r="AB142" s="138" t="s">
        <v>80</v>
      </c>
      <c r="AC142" s="138">
        <v>93</v>
      </c>
      <c r="AD142" s="138" t="s">
        <v>110</v>
      </c>
      <c r="AE142" s="138">
        <v>1.3</v>
      </c>
      <c r="AF142" s="105"/>
      <c r="AG142" s="138">
        <v>93</v>
      </c>
      <c r="AH142" s="138" t="s">
        <v>80</v>
      </c>
      <c r="AI142" s="52"/>
      <c r="AM142" s="145"/>
      <c r="AN142" s="143"/>
      <c r="AO142" s="140"/>
      <c r="AP142" s="144"/>
      <c r="AQ142" s="141"/>
      <c r="AR142" s="143"/>
      <c r="AS142" s="145"/>
      <c r="AT142" s="141"/>
    </row>
    <row r="143" spans="28:46" ht="22.5" customHeight="1">
      <c r="AB143" s="138" t="s">
        <v>80</v>
      </c>
      <c r="AC143" s="138">
        <v>94</v>
      </c>
      <c r="AD143" s="138" t="s">
        <v>110</v>
      </c>
      <c r="AE143" s="138">
        <v>1.3</v>
      </c>
      <c r="AF143" s="105"/>
      <c r="AG143" s="138">
        <v>94</v>
      </c>
      <c r="AH143" s="138" t="s">
        <v>80</v>
      </c>
      <c r="AI143" s="52"/>
      <c r="AM143" s="145"/>
      <c r="AN143" s="143"/>
      <c r="AO143" s="140"/>
      <c r="AP143" s="144"/>
      <c r="AQ143" s="141"/>
      <c r="AR143" s="143"/>
      <c r="AS143" s="145"/>
      <c r="AT143" s="141"/>
    </row>
    <row r="144" spans="28:46" ht="22.5" customHeight="1">
      <c r="AB144" s="138" t="s">
        <v>80</v>
      </c>
      <c r="AC144" s="138">
        <v>95</v>
      </c>
      <c r="AD144" s="138" t="s">
        <v>111</v>
      </c>
      <c r="AE144" s="138">
        <v>1.5</v>
      </c>
      <c r="AF144" s="105"/>
      <c r="AG144" s="138">
        <v>95</v>
      </c>
      <c r="AH144" s="138" t="s">
        <v>80</v>
      </c>
      <c r="AI144" s="52"/>
      <c r="AM144" s="145"/>
      <c r="AN144" s="143"/>
      <c r="AO144" s="140"/>
      <c r="AP144" s="144"/>
      <c r="AQ144" s="141"/>
      <c r="AR144" s="143"/>
      <c r="AS144" s="145"/>
      <c r="AT144" s="141"/>
    </row>
    <row r="145" spans="28:46" ht="22.5" customHeight="1">
      <c r="AB145" s="138" t="s">
        <v>80</v>
      </c>
      <c r="AC145" s="138">
        <v>96</v>
      </c>
      <c r="AD145" s="138" t="s">
        <v>111</v>
      </c>
      <c r="AE145" s="138">
        <v>1.5</v>
      </c>
      <c r="AF145" s="105"/>
      <c r="AG145" s="138">
        <v>96</v>
      </c>
      <c r="AH145" s="138" t="s">
        <v>80</v>
      </c>
      <c r="AI145" s="52"/>
      <c r="AM145" s="145"/>
      <c r="AN145" s="143"/>
      <c r="AO145" s="140"/>
      <c r="AP145" s="144"/>
      <c r="AQ145" s="141"/>
      <c r="AR145" s="143"/>
      <c r="AS145" s="145"/>
      <c r="AT145" s="141"/>
    </row>
    <row r="146" spans="28:46" ht="22.5" customHeight="1">
      <c r="AB146" s="138" t="s">
        <v>80</v>
      </c>
      <c r="AC146" s="138">
        <v>97</v>
      </c>
      <c r="AD146" s="138" t="s">
        <v>111</v>
      </c>
      <c r="AE146" s="138">
        <v>1.5</v>
      </c>
      <c r="AF146" s="105"/>
      <c r="AG146" s="138">
        <v>97</v>
      </c>
      <c r="AH146" s="138" t="s">
        <v>80</v>
      </c>
      <c r="AI146" s="52"/>
      <c r="AM146" s="145"/>
      <c r="AN146" s="143"/>
      <c r="AO146" s="140"/>
      <c r="AP146" s="144"/>
      <c r="AQ146" s="141"/>
      <c r="AR146" s="143"/>
      <c r="AS146" s="145"/>
      <c r="AT146" s="141"/>
    </row>
    <row r="147" spans="28:46" ht="22.5" customHeight="1">
      <c r="AB147" s="138" t="s">
        <v>80</v>
      </c>
      <c r="AC147" s="138">
        <v>98</v>
      </c>
      <c r="AD147" s="138" t="s">
        <v>111</v>
      </c>
      <c r="AE147" s="138">
        <v>1.5</v>
      </c>
      <c r="AF147" s="105"/>
      <c r="AG147" s="138">
        <v>98</v>
      </c>
      <c r="AH147" s="138" t="s">
        <v>80</v>
      </c>
      <c r="AI147" s="52"/>
      <c r="AM147" s="145"/>
      <c r="AN147" s="143"/>
      <c r="AO147" s="140"/>
      <c r="AP147" s="144"/>
      <c r="AQ147" s="141"/>
      <c r="AR147" s="143"/>
      <c r="AS147" s="145"/>
      <c r="AT147" s="141"/>
    </row>
    <row r="148" spans="28:46" ht="22.5" customHeight="1">
      <c r="AB148" s="138" t="s">
        <v>80</v>
      </c>
      <c r="AC148" s="138">
        <v>99</v>
      </c>
      <c r="AD148" s="138" t="s">
        <v>111</v>
      </c>
      <c r="AE148" s="138">
        <v>1.5</v>
      </c>
      <c r="AF148" s="105"/>
      <c r="AG148" s="138">
        <v>99</v>
      </c>
      <c r="AH148" s="138" t="s">
        <v>80</v>
      </c>
      <c r="AI148" s="52"/>
      <c r="AM148" s="145"/>
      <c r="AN148" s="143"/>
      <c r="AO148" s="140"/>
      <c r="AP148" s="144"/>
      <c r="AQ148" s="141"/>
      <c r="AR148" s="143"/>
      <c r="AS148" s="145"/>
      <c r="AT148" s="141"/>
    </row>
    <row r="149" spans="28:46" ht="22.5" customHeight="1">
      <c r="AB149" s="138" t="s">
        <v>80</v>
      </c>
      <c r="AC149" s="138">
        <v>100</v>
      </c>
      <c r="AD149" s="138" t="s">
        <v>111</v>
      </c>
      <c r="AE149" s="138">
        <v>1.5</v>
      </c>
      <c r="AF149" s="105"/>
      <c r="AG149" s="138">
        <v>100</v>
      </c>
      <c r="AH149" s="138" t="s">
        <v>80</v>
      </c>
      <c r="AI149" s="52"/>
      <c r="AM149" s="145"/>
      <c r="AN149" s="143"/>
      <c r="AO149" s="140"/>
      <c r="AP149" s="144"/>
      <c r="AQ149" s="141"/>
      <c r="AR149" s="143"/>
      <c r="AS149" s="145"/>
      <c r="AT149" s="141"/>
    </row>
    <row r="150" spans="35:46" ht="22.5" customHeight="1">
      <c r="AI150" s="52"/>
      <c r="AM150" s="141"/>
      <c r="AN150" s="141"/>
      <c r="AO150" s="141"/>
      <c r="AP150" s="141"/>
      <c r="AQ150" s="141"/>
      <c r="AR150" s="141"/>
      <c r="AS150" s="141"/>
      <c r="AT150" s="141"/>
    </row>
    <row r="151" spans="35:46" ht="22.5" customHeight="1">
      <c r="AI151" s="52"/>
      <c r="AM151" s="141"/>
      <c r="AN151" s="141"/>
      <c r="AO151" s="141"/>
      <c r="AP151" s="141"/>
      <c r="AQ151" s="141"/>
      <c r="AR151" s="141"/>
      <c r="AS151" s="141"/>
      <c r="AT151" s="141"/>
    </row>
    <row r="152" spans="35:46" ht="22.5" customHeight="1">
      <c r="AI152" s="52"/>
      <c r="AM152" s="141"/>
      <c r="AN152" s="141"/>
      <c r="AO152" s="141"/>
      <c r="AP152" s="141"/>
      <c r="AQ152" s="141"/>
      <c r="AR152" s="141"/>
      <c r="AS152" s="141"/>
      <c r="AT152" s="141"/>
    </row>
    <row r="153" spans="35:46" ht="22.5" customHeight="1">
      <c r="AI153" s="52"/>
      <c r="AM153" s="141"/>
      <c r="AN153" s="141"/>
      <c r="AO153" s="141"/>
      <c r="AP153" s="141"/>
      <c r="AQ153" s="141"/>
      <c r="AR153" s="141"/>
      <c r="AS153" s="141"/>
      <c r="AT153" s="141"/>
    </row>
    <row r="154" spans="35:46" ht="22.5" customHeight="1">
      <c r="AI154" s="52"/>
      <c r="AM154" s="141"/>
      <c r="AN154" s="141"/>
      <c r="AO154" s="141"/>
      <c r="AP154" s="141"/>
      <c r="AQ154" s="141"/>
      <c r="AR154" s="141"/>
      <c r="AS154" s="141"/>
      <c r="AT154" s="141"/>
    </row>
    <row r="155" spans="35:46" ht="22.5" customHeight="1">
      <c r="AI155" s="52"/>
      <c r="AM155" s="141"/>
      <c r="AN155" s="141"/>
      <c r="AO155" s="141"/>
      <c r="AP155" s="141"/>
      <c r="AQ155" s="141"/>
      <c r="AR155" s="141"/>
      <c r="AS155" s="141"/>
      <c r="AT155" s="141"/>
    </row>
    <row r="156" spans="35:46" ht="22.5" customHeight="1">
      <c r="AI156" s="52"/>
      <c r="AM156" s="141"/>
      <c r="AN156" s="141"/>
      <c r="AO156" s="141"/>
      <c r="AP156" s="141"/>
      <c r="AQ156" s="141"/>
      <c r="AR156" s="141"/>
      <c r="AS156" s="141"/>
      <c r="AT156" s="141"/>
    </row>
    <row r="157" spans="35:46" ht="22.5" customHeight="1">
      <c r="AI157" s="52"/>
      <c r="AM157" s="141"/>
      <c r="AN157" s="141"/>
      <c r="AO157" s="141"/>
      <c r="AP157" s="141"/>
      <c r="AQ157" s="141"/>
      <c r="AR157" s="141"/>
      <c r="AS157" s="141"/>
      <c r="AT157" s="141"/>
    </row>
    <row r="158" spans="35:46" ht="22.5" customHeight="1">
      <c r="AI158" s="52"/>
      <c r="AM158" s="141"/>
      <c r="AN158" s="141"/>
      <c r="AO158" s="141"/>
      <c r="AP158" s="141"/>
      <c r="AQ158" s="141"/>
      <c r="AR158" s="141"/>
      <c r="AS158" s="141"/>
      <c r="AT158" s="141"/>
    </row>
    <row r="159" spans="35:46" ht="22.5" customHeight="1">
      <c r="AI159" s="52"/>
      <c r="AM159" s="141"/>
      <c r="AN159" s="141"/>
      <c r="AO159" s="141"/>
      <c r="AP159" s="141"/>
      <c r="AQ159" s="141"/>
      <c r="AR159" s="141"/>
      <c r="AS159" s="141"/>
      <c r="AT159" s="141"/>
    </row>
    <row r="160" spans="35:46" ht="22.5" customHeight="1">
      <c r="AI160" s="52"/>
      <c r="AM160" s="141"/>
      <c r="AN160" s="141"/>
      <c r="AO160" s="141"/>
      <c r="AP160" s="141"/>
      <c r="AQ160" s="141"/>
      <c r="AR160" s="141"/>
      <c r="AS160" s="141"/>
      <c r="AT160" s="141"/>
    </row>
    <row r="161" spans="35:46" ht="22.5" customHeight="1">
      <c r="AI161" s="52"/>
      <c r="AM161" s="141"/>
      <c r="AN161" s="141"/>
      <c r="AO161" s="141"/>
      <c r="AP161" s="141"/>
      <c r="AQ161" s="141"/>
      <c r="AR161" s="141"/>
      <c r="AS161" s="141"/>
      <c r="AT161" s="141"/>
    </row>
    <row r="162" spans="35:46" ht="22.5" customHeight="1">
      <c r="AI162" s="52"/>
      <c r="AM162" s="141"/>
      <c r="AN162" s="141"/>
      <c r="AO162" s="141"/>
      <c r="AP162" s="141"/>
      <c r="AQ162" s="141"/>
      <c r="AR162" s="141"/>
      <c r="AS162" s="141"/>
      <c r="AT162" s="141"/>
    </row>
    <row r="163" spans="35:46" ht="22.5" customHeight="1">
      <c r="AI163" s="52"/>
      <c r="AM163" s="141"/>
      <c r="AN163" s="141"/>
      <c r="AO163" s="141"/>
      <c r="AP163" s="141"/>
      <c r="AQ163" s="141"/>
      <c r="AR163" s="141"/>
      <c r="AS163" s="141"/>
      <c r="AT163" s="141"/>
    </row>
    <row r="164" spans="35:46" ht="22.5" customHeight="1">
      <c r="AI164" s="52"/>
      <c r="AM164" s="141"/>
      <c r="AN164" s="141"/>
      <c r="AO164" s="141"/>
      <c r="AP164" s="141"/>
      <c r="AQ164" s="141"/>
      <c r="AR164" s="141"/>
      <c r="AS164" s="141"/>
      <c r="AT164" s="141"/>
    </row>
    <row r="165" spans="35:46" ht="22.5" customHeight="1">
      <c r="AI165" s="52"/>
      <c r="AM165" s="141"/>
      <c r="AN165" s="141"/>
      <c r="AO165" s="141"/>
      <c r="AP165" s="141"/>
      <c r="AQ165" s="141"/>
      <c r="AR165" s="141"/>
      <c r="AS165" s="141"/>
      <c r="AT165" s="141"/>
    </row>
    <row r="166" spans="35:46" ht="22.5" customHeight="1">
      <c r="AI166" s="52"/>
      <c r="AM166" s="141"/>
      <c r="AN166" s="141"/>
      <c r="AO166" s="141"/>
      <c r="AP166" s="141"/>
      <c r="AQ166" s="141"/>
      <c r="AR166" s="141"/>
      <c r="AS166" s="141"/>
      <c r="AT166" s="141"/>
    </row>
    <row r="167" spans="35:46" ht="22.5" customHeight="1">
      <c r="AI167" s="52"/>
      <c r="AM167" s="141"/>
      <c r="AN167" s="141"/>
      <c r="AO167" s="141"/>
      <c r="AP167" s="141"/>
      <c r="AQ167" s="141"/>
      <c r="AR167" s="141"/>
      <c r="AS167" s="141"/>
      <c r="AT167" s="141"/>
    </row>
    <row r="168" spans="35:46" ht="22.5" customHeight="1">
      <c r="AI168" s="52"/>
      <c r="AM168" s="141"/>
      <c r="AN168" s="141"/>
      <c r="AO168" s="141"/>
      <c r="AP168" s="141"/>
      <c r="AQ168" s="141"/>
      <c r="AR168" s="141"/>
      <c r="AS168" s="141"/>
      <c r="AT168" s="141"/>
    </row>
    <row r="169" spans="35:46" ht="22.5" customHeight="1">
      <c r="AI169" s="52"/>
      <c r="AM169" s="141"/>
      <c r="AN169" s="141"/>
      <c r="AO169" s="141"/>
      <c r="AP169" s="141"/>
      <c r="AQ169" s="141"/>
      <c r="AR169" s="141"/>
      <c r="AS169" s="141"/>
      <c r="AT169" s="141"/>
    </row>
    <row r="170" spans="35:46" ht="22.5" customHeight="1">
      <c r="AI170" s="52"/>
      <c r="AM170" s="141"/>
      <c r="AN170" s="141"/>
      <c r="AO170" s="141"/>
      <c r="AP170" s="141"/>
      <c r="AQ170" s="141"/>
      <c r="AR170" s="141"/>
      <c r="AS170" s="141"/>
      <c r="AT170" s="141"/>
    </row>
    <row r="171" spans="35:46" ht="22.5" customHeight="1">
      <c r="AI171" s="52"/>
      <c r="AM171" s="141"/>
      <c r="AN171" s="141"/>
      <c r="AO171" s="141"/>
      <c r="AP171" s="141"/>
      <c r="AQ171" s="141"/>
      <c r="AR171" s="141"/>
      <c r="AS171" s="141"/>
      <c r="AT171" s="141"/>
    </row>
    <row r="172" spans="35:46" ht="22.5" customHeight="1">
      <c r="AI172" s="52"/>
      <c r="AM172" s="141"/>
      <c r="AN172" s="141"/>
      <c r="AO172" s="141"/>
      <c r="AP172" s="141"/>
      <c r="AQ172" s="141"/>
      <c r="AR172" s="141"/>
      <c r="AS172" s="141"/>
      <c r="AT172" s="141"/>
    </row>
    <row r="173" spans="35:46" ht="22.5" customHeight="1">
      <c r="AI173" s="52"/>
      <c r="AM173" s="141"/>
      <c r="AN173" s="141"/>
      <c r="AO173" s="141"/>
      <c r="AP173" s="141"/>
      <c r="AQ173" s="141"/>
      <c r="AR173" s="141"/>
      <c r="AS173" s="141"/>
      <c r="AT173" s="141"/>
    </row>
    <row r="174" spans="35:46" ht="22.5" customHeight="1">
      <c r="AI174" s="52"/>
      <c r="AM174" s="141"/>
      <c r="AN174" s="141"/>
      <c r="AO174" s="141"/>
      <c r="AP174" s="141"/>
      <c r="AQ174" s="141"/>
      <c r="AR174" s="141"/>
      <c r="AS174" s="141"/>
      <c r="AT174" s="141"/>
    </row>
    <row r="175" spans="35:46" ht="22.5" customHeight="1">
      <c r="AI175" s="52"/>
      <c r="AM175" s="141"/>
      <c r="AN175" s="141"/>
      <c r="AO175" s="141"/>
      <c r="AP175" s="141"/>
      <c r="AQ175" s="141"/>
      <c r="AR175" s="141"/>
      <c r="AS175" s="141"/>
      <c r="AT175" s="141"/>
    </row>
    <row r="176" spans="35:46" ht="22.5" customHeight="1">
      <c r="AI176" s="52"/>
      <c r="AM176" s="141"/>
      <c r="AN176" s="141"/>
      <c r="AO176" s="141"/>
      <c r="AP176" s="141"/>
      <c r="AQ176" s="141"/>
      <c r="AR176" s="141"/>
      <c r="AS176" s="141"/>
      <c r="AT176" s="141"/>
    </row>
    <row r="177" spans="35:46" ht="22.5" customHeight="1">
      <c r="AI177" s="52"/>
      <c r="AM177" s="141"/>
      <c r="AN177" s="141"/>
      <c r="AO177" s="141"/>
      <c r="AP177" s="141"/>
      <c r="AQ177" s="141"/>
      <c r="AR177" s="141"/>
      <c r="AS177" s="141"/>
      <c r="AT177" s="141"/>
    </row>
    <row r="178" spans="35:46" ht="22.5" customHeight="1">
      <c r="AI178" s="52"/>
      <c r="AM178" s="141"/>
      <c r="AN178" s="141"/>
      <c r="AO178" s="141"/>
      <c r="AP178" s="141"/>
      <c r="AQ178" s="141"/>
      <c r="AR178" s="141"/>
      <c r="AS178" s="141"/>
      <c r="AT178" s="141"/>
    </row>
    <row r="179" spans="35:46" ht="22.5" customHeight="1">
      <c r="AI179" s="52"/>
      <c r="AM179" s="141"/>
      <c r="AN179" s="141"/>
      <c r="AO179" s="141"/>
      <c r="AP179" s="141"/>
      <c r="AQ179" s="141"/>
      <c r="AR179" s="141"/>
      <c r="AS179" s="141"/>
      <c r="AT179" s="141"/>
    </row>
    <row r="180" spans="35:46" ht="22.5" customHeight="1">
      <c r="AI180" s="52"/>
      <c r="AM180" s="141"/>
      <c r="AN180" s="141"/>
      <c r="AO180" s="141"/>
      <c r="AP180" s="141"/>
      <c r="AQ180" s="141"/>
      <c r="AR180" s="141"/>
      <c r="AS180" s="141"/>
      <c r="AT180" s="141"/>
    </row>
    <row r="181" spans="35:46" ht="22.5" customHeight="1">
      <c r="AI181" s="52"/>
      <c r="AM181" s="141"/>
      <c r="AN181" s="141"/>
      <c r="AO181" s="141"/>
      <c r="AP181" s="141"/>
      <c r="AQ181" s="141"/>
      <c r="AR181" s="141"/>
      <c r="AS181" s="141"/>
      <c r="AT181" s="141"/>
    </row>
    <row r="182" spans="35:46" ht="22.5" customHeight="1">
      <c r="AI182" s="52"/>
      <c r="AM182" s="141"/>
      <c r="AN182" s="141"/>
      <c r="AO182" s="141"/>
      <c r="AP182" s="141"/>
      <c r="AQ182" s="141"/>
      <c r="AR182" s="141"/>
      <c r="AS182" s="141"/>
      <c r="AT182" s="141"/>
    </row>
    <row r="183" spans="35:46" ht="22.5" customHeight="1">
      <c r="AI183" s="52"/>
      <c r="AM183" s="141"/>
      <c r="AN183" s="141"/>
      <c r="AO183" s="141"/>
      <c r="AP183" s="141"/>
      <c r="AQ183" s="141"/>
      <c r="AR183" s="141"/>
      <c r="AS183" s="141"/>
      <c r="AT183" s="141"/>
    </row>
    <row r="184" spans="35:46" ht="22.5" customHeight="1">
      <c r="AI184" s="52"/>
      <c r="AM184" s="141"/>
      <c r="AN184" s="141"/>
      <c r="AO184" s="141"/>
      <c r="AP184" s="141"/>
      <c r="AQ184" s="141"/>
      <c r="AR184" s="141"/>
      <c r="AS184" s="141"/>
      <c r="AT184" s="141"/>
    </row>
    <row r="185" spans="35:46" ht="22.5" customHeight="1">
      <c r="AI185" s="52"/>
      <c r="AM185" s="141"/>
      <c r="AN185" s="141"/>
      <c r="AO185" s="141"/>
      <c r="AP185" s="141"/>
      <c r="AQ185" s="141"/>
      <c r="AR185" s="141"/>
      <c r="AS185" s="141"/>
      <c r="AT185" s="141"/>
    </row>
    <row r="186" spans="35:46" ht="22.5" customHeight="1">
      <c r="AI186" s="52"/>
      <c r="AM186" s="141"/>
      <c r="AN186" s="141"/>
      <c r="AO186" s="141"/>
      <c r="AP186" s="141"/>
      <c r="AQ186" s="141"/>
      <c r="AR186" s="141"/>
      <c r="AS186" s="141"/>
      <c r="AT186" s="141"/>
    </row>
    <row r="187" spans="35:46" ht="22.5" customHeight="1">
      <c r="AI187" s="52"/>
      <c r="AM187" s="141"/>
      <c r="AN187" s="141"/>
      <c r="AO187" s="141"/>
      <c r="AP187" s="141"/>
      <c r="AQ187" s="141"/>
      <c r="AR187" s="141"/>
      <c r="AS187" s="141"/>
      <c r="AT187" s="141"/>
    </row>
    <row r="188" spans="35:46" ht="22.5" customHeight="1">
      <c r="AI188" s="52"/>
      <c r="AM188" s="141"/>
      <c r="AN188" s="141"/>
      <c r="AO188" s="141"/>
      <c r="AP188" s="141"/>
      <c r="AQ188" s="141"/>
      <c r="AR188" s="141"/>
      <c r="AS188" s="141"/>
      <c r="AT188" s="141"/>
    </row>
    <row r="189" spans="35:46" ht="22.5" customHeight="1">
      <c r="AI189" s="52"/>
      <c r="AM189" s="141"/>
      <c r="AN189" s="141"/>
      <c r="AO189" s="141"/>
      <c r="AP189" s="141"/>
      <c r="AQ189" s="141"/>
      <c r="AR189" s="141"/>
      <c r="AS189" s="141"/>
      <c r="AT189" s="141"/>
    </row>
    <row r="190" spans="35:46" ht="22.5" customHeight="1">
      <c r="AI190" s="52"/>
      <c r="AM190" s="141"/>
      <c r="AN190" s="141"/>
      <c r="AO190" s="141"/>
      <c r="AP190" s="141"/>
      <c r="AQ190" s="141"/>
      <c r="AR190" s="141"/>
      <c r="AS190" s="141"/>
      <c r="AT190" s="141"/>
    </row>
    <row r="191" spans="35:46" ht="22.5" customHeight="1">
      <c r="AI191" s="52"/>
      <c r="AM191" s="141"/>
      <c r="AN191" s="141"/>
      <c r="AO191" s="141"/>
      <c r="AP191" s="141"/>
      <c r="AQ191" s="141"/>
      <c r="AR191" s="141"/>
      <c r="AS191" s="141"/>
      <c r="AT191" s="141"/>
    </row>
    <row r="192" spans="35:46" ht="22.5" customHeight="1">
      <c r="AI192" s="52"/>
      <c r="AM192" s="141"/>
      <c r="AN192" s="141"/>
      <c r="AO192" s="141"/>
      <c r="AP192" s="141"/>
      <c r="AQ192" s="141"/>
      <c r="AR192" s="141"/>
      <c r="AS192" s="141"/>
      <c r="AT192" s="141"/>
    </row>
    <row r="193" spans="35:46" ht="22.5" customHeight="1">
      <c r="AI193" s="52"/>
      <c r="AM193" s="141"/>
      <c r="AN193" s="141"/>
      <c r="AO193" s="141"/>
      <c r="AP193" s="141"/>
      <c r="AQ193" s="141"/>
      <c r="AR193" s="141"/>
      <c r="AS193" s="141"/>
      <c r="AT193" s="141"/>
    </row>
    <row r="194" spans="35:46" ht="22.5" customHeight="1">
      <c r="AI194" s="52"/>
      <c r="AM194" s="141"/>
      <c r="AN194" s="141"/>
      <c r="AO194" s="141"/>
      <c r="AP194" s="141"/>
      <c r="AQ194" s="141"/>
      <c r="AR194" s="141"/>
      <c r="AS194" s="141"/>
      <c r="AT194" s="141"/>
    </row>
    <row r="195" spans="35:46" ht="22.5" customHeight="1">
      <c r="AI195" s="52"/>
      <c r="AM195" s="141"/>
      <c r="AN195" s="141"/>
      <c r="AO195" s="141"/>
      <c r="AP195" s="141"/>
      <c r="AQ195" s="141"/>
      <c r="AR195" s="141"/>
      <c r="AS195" s="141"/>
      <c r="AT195" s="141"/>
    </row>
    <row r="196" ht="22.5" customHeight="1">
      <c r="AI196" s="52"/>
    </row>
    <row r="197" ht="22.5" customHeight="1">
      <c r="AI197" s="52"/>
    </row>
    <row r="198" ht="22.5" customHeight="1">
      <c r="AI198" s="52"/>
    </row>
    <row r="199" ht="22.5" customHeight="1">
      <c r="AI199" s="52"/>
    </row>
    <row r="200" ht="22.5" customHeight="1">
      <c r="AI200" s="52"/>
    </row>
    <row r="201" ht="22.5" customHeight="1">
      <c r="AI201" s="52"/>
    </row>
    <row r="202" ht="22.5" customHeight="1">
      <c r="AI202" s="52"/>
    </row>
    <row r="203" ht="22.5" customHeight="1">
      <c r="AI203" s="52"/>
    </row>
    <row r="204" ht="22.5" customHeight="1">
      <c r="AI204" s="52"/>
    </row>
    <row r="205" ht="22.5" customHeight="1">
      <c r="AI205" s="52"/>
    </row>
    <row r="206" ht="22.5" customHeight="1">
      <c r="AI206" s="52"/>
    </row>
    <row r="207" ht="22.5" customHeight="1">
      <c r="AI207" s="52"/>
    </row>
    <row r="208" ht="22.5" customHeight="1">
      <c r="AI208" s="52"/>
    </row>
    <row r="209" ht="22.5" customHeight="1">
      <c r="AI209" s="52"/>
    </row>
    <row r="210" ht="22.5" customHeight="1">
      <c r="AI210" s="52"/>
    </row>
    <row r="211" ht="22.5" customHeight="1">
      <c r="AI211" s="52"/>
    </row>
    <row r="212" ht="22.5" customHeight="1">
      <c r="AI212" s="52"/>
    </row>
    <row r="213" ht="22.5" customHeight="1">
      <c r="AI213" s="52"/>
    </row>
    <row r="214" ht="22.5" customHeight="1">
      <c r="AI214" s="52"/>
    </row>
    <row r="215" ht="22.5" customHeight="1">
      <c r="AI215" s="52"/>
    </row>
  </sheetData>
  <sheetProtection/>
  <autoFilter ref="A3:AS34"/>
  <mergeCells count="25">
    <mergeCell ref="I8:I11"/>
    <mergeCell ref="I4:N4"/>
    <mergeCell ref="I5:N5"/>
    <mergeCell ref="C8:C11"/>
    <mergeCell ref="E8:E11"/>
    <mergeCell ref="D8:D11"/>
    <mergeCell ref="F5:G5"/>
    <mergeCell ref="U8:U11"/>
    <mergeCell ref="AC7:AF7"/>
    <mergeCell ref="L8:L11"/>
    <mergeCell ref="R5:Y5"/>
    <mergeCell ref="R4:Y4"/>
    <mergeCell ref="J7:K7"/>
    <mergeCell ref="J8:J11"/>
    <mergeCell ref="K8:K11"/>
    <mergeCell ref="AJ9:AP9"/>
    <mergeCell ref="V8:V11"/>
    <mergeCell ref="W8:W11"/>
    <mergeCell ref="AB8:AB11"/>
    <mergeCell ref="AC9:AF9"/>
    <mergeCell ref="A2:AH2"/>
    <mergeCell ref="F4:G4"/>
    <mergeCell ref="A8:A11"/>
    <mergeCell ref="B8:B11"/>
    <mergeCell ref="AC8:AF8"/>
  </mergeCells>
  <printOptions horizontalCentered="1"/>
  <pageMargins left="0.1968503937007874" right="0.1968503937007874" top="0.3937007874015748" bottom="0.2362204724409449" header="0.31496062992125984" footer="0.31496062992125984"/>
  <pageSetup horizontalDpi="600" verticalDpi="600" orientation="landscape" paperSize="5" scale="60" r:id="rId2"/>
  <headerFooter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2023-02-23T04:47:49Z</dcterms:modified>
  <cp:category/>
  <cp:version/>
  <cp:contentType/>
  <cp:contentStatus/>
</cp:coreProperties>
</file>