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FINAL For Print Out" sheetId="1" r:id="rId1"/>
    <sheet name="Final with caculation formula" sheetId="2" r:id="rId2"/>
    <sheet name="Draft" sheetId="3" r:id="rId3"/>
  </sheets>
  <definedNames>
    <definedName name="_xlnm.Print_Area" localSheetId="0">'FINAL For Print Out'!$A$1:$F$57</definedName>
    <definedName name="_xlnm.Print_Area" localSheetId="1">'Final with caculation formula'!$A$1:$F$58</definedName>
  </definedNames>
  <calcPr fullCalcOnLoad="1"/>
</workbook>
</file>

<file path=xl/sharedStrings.xml><?xml version="1.0" encoding="utf-8"?>
<sst xmlns="http://schemas.openxmlformats.org/spreadsheetml/2006/main" count="156" uniqueCount="75">
  <si>
    <t>แบบทดสอบการประเมินความเพียงพอเพื่อการเกษียณ</t>
  </si>
  <si>
    <t>ประมาณการค่าใช้จ่ายหลังเกษียณ</t>
  </si>
  <si>
    <t>I</t>
  </si>
  <si>
    <t>อายุที่คาดว่าจะเกษียณ</t>
  </si>
  <si>
    <t>อายุบั้นปลาย</t>
  </si>
  <si>
    <t>A</t>
  </si>
  <si>
    <t>B</t>
  </si>
  <si>
    <t>C</t>
  </si>
  <si>
    <t>ปริมาณเงินที่ต้องการใช้หลังเกษียณ</t>
  </si>
  <si>
    <t>-----&gt; ปริมาณเงินที่ต้องการใช้หลังเกษียณ</t>
  </si>
  <si>
    <t>ประมาณการเงินออมหลังเกษียณ</t>
  </si>
  <si>
    <t>อายุปัจจุบัน</t>
  </si>
  <si>
    <t>E</t>
  </si>
  <si>
    <t>F</t>
  </si>
  <si>
    <t>G</t>
  </si>
  <si>
    <t>-----&gt; ทรัพย์สิน ณ วันเกษียณ</t>
  </si>
  <si>
    <t>H = F x (1+G/100) x (A-E)</t>
  </si>
  <si>
    <t>อัตราผลตอบแทนที่คาดว่าจะได้โดยเฉลี่ย  (%)</t>
  </si>
  <si>
    <t>D</t>
  </si>
  <si>
    <t>H</t>
  </si>
  <si>
    <t>คำอธิบาย/สูตรการคำนวน</t>
  </si>
  <si>
    <t>D = (B-A) x C</t>
  </si>
  <si>
    <t>จำนวนเงินที่ต้องการใช้ในแต่ละปีหลังเกษียณ (ต่อปี)</t>
  </si>
  <si>
    <t>จำนวนเงินที่คาดว่าจะเก็บออมได้ในแต่ละปี</t>
  </si>
  <si>
    <t>-----&gt; เงินออม ณ วันเกษียณ</t>
  </si>
  <si>
    <t>J</t>
  </si>
  <si>
    <t xml:space="preserve">J = I x (1+G/200) x (A-E) </t>
  </si>
  <si>
    <t>ความเพียงพอของเงินออม ณ เกษียณ</t>
  </si>
  <si>
    <t>ภาระหนี้สินที่ต้องชำระ ต่อปี</t>
  </si>
  <si>
    <t>K</t>
  </si>
  <si>
    <t>-----&gt; ภาระหนี้รวมทั้งสิ้น</t>
  </si>
  <si>
    <t>-----&gt; ทรัพย์สินรวมทั้งสิ้น ณ เกษียณ</t>
  </si>
  <si>
    <t>L</t>
  </si>
  <si>
    <t>ประมาณการจำนวนปีที่ต้องผ่อนชำระภาระหนี้</t>
  </si>
  <si>
    <t>M</t>
  </si>
  <si>
    <t>M = K x L</t>
  </si>
  <si>
    <t>N</t>
  </si>
  <si>
    <t>N = H+J-M</t>
  </si>
  <si>
    <t>O</t>
  </si>
  <si>
    <t>O = N-D</t>
  </si>
  <si>
    <t>หาก N&gt;0 = เพียงพอ อาจเกษียณได้เร็วขึ้น</t>
  </si>
  <si>
    <t xml:space="preserve">หาก N&lt;0 =มีเงินออมไม่เพียงพอต่อการเกษียณ อาจต้องเพิ่มเงินออม (7) หรือ เพิ่มอัตราผลตอบแทน (6) </t>
  </si>
  <si>
    <t>ใส่อายุการเกษียณ</t>
  </si>
  <si>
    <t>เงินออมปัจจุบัน</t>
  </si>
  <si>
    <t>ทรัพย์สินสุทธิ ณ เกษียณ</t>
  </si>
  <si>
    <t>K = I x J</t>
  </si>
  <si>
    <t>M = L-D</t>
  </si>
  <si>
    <t>(โดยทั่วไป ประมาณ 50- 70% ของรายได้ปีสุดท้ายก่อนเกษียณ)</t>
  </si>
  <si>
    <t>ใส่อายุที่ใช้ประมาณการ</t>
  </si>
  <si>
    <t>ใส่ประมาณการค่าใช้จ่ายหลังเกษียณต่อปี</t>
  </si>
  <si>
    <t>ใส่ผลตอบแทนที่คาดว่าเป็นไปได้ต่อปี เช่น</t>
  </si>
  <si>
    <t xml:space="preserve"> - อัตราผลตอบแทนพันธบัตรรัฐบาลอายุ 5 ปี = 3.5%</t>
  </si>
  <si>
    <t xml:space="preserve"> - อัตราดอกเบี้ยเงินฝากประจำ 1 ปี  1.75%</t>
  </si>
  <si>
    <t>ใส่จำนวนเงินออมที่คาดว่าจะออมได้ในแต่ละปีจนเกษียณ</t>
  </si>
  <si>
    <t>(โดยทั่วไป ควรจะออมประมาณ 10 - 20% ของรายได้ต่อปี)</t>
  </si>
  <si>
    <t>ใส่ภาระหนี้สิน(รวมดอกเบี้ย)ที่ต้องผ่อนชำระต่อปี</t>
  </si>
  <si>
    <t xml:space="preserve">ใส่จำนวนปีที่ต้องชำระภาระหนี้ตาม (7 ) </t>
  </si>
  <si>
    <t>L = H-K</t>
  </si>
  <si>
    <t>แบบทดสอบการประเมินความเพียงพอเพื่อการเกษียณ อย่างง่าย</t>
  </si>
  <si>
    <t>หมายเหตุ: แบบประเมินนี้เป็นเพียงแบบประเมินอย่างง่ายเพื่อความเข้าใจประกอบการบรรยายเท่านั้น อาจมีความคลาดเคลื่อน เนื่องจากสมมติฐาน</t>
  </si>
  <si>
    <t xml:space="preserve">  เกี่ยวกับอัตราผลตอบแทน ประมาณการรายได้ อายุ ค่าใช้จ่าย และเงินเฟ้อ</t>
  </si>
  <si>
    <t>หาก M&lt;0 =มีเงินออมไม่เพียงพอต่อการเกษียณ อาจต้องเพิ่มเงินออม (7) หรือ เพิ่มอัตราผลตอบแทน (6) หากไม่เพียงพออาจจำเป็น</t>
  </si>
  <si>
    <t xml:space="preserve">                ต้องเกษียณช้าลง</t>
  </si>
  <si>
    <t>หาก M&gt;0 = เพียงพอ อาจเกษียณได้เร็วขึ้น โดยสามารถปรับอายุที่คาดว่าจะเกษียณ (1) ลงได้</t>
  </si>
  <si>
    <t xml:space="preserve"> - อัตราผลตอบแทนดัชนีตลาดหลักทรัพย์เฉลี่ย 10 ปี ย้อนหลัง = 15% ต่อปี</t>
  </si>
  <si>
    <t>FV Annuity</t>
  </si>
  <si>
    <t>Man's</t>
  </si>
  <si>
    <t>H = G x (A-E) x (1 + (F/200) x (A-E))</t>
  </si>
  <si>
    <t>หาก M&gt;0 = เพียงพอ อาจเกษียณได้เร็วขึ้น โดยสามารถปรับอายุที่คาดว่าจะเกษียณ (A) ลงได้</t>
  </si>
  <si>
    <t>ทรัพย์สินสุทธิเมื่อเกษียณ</t>
  </si>
  <si>
    <t>ความเพียงพอของเงินออมเมื่อเกษียณ</t>
  </si>
  <si>
    <t>สมมติฐาน</t>
  </si>
  <si>
    <t>ประมาณการ</t>
  </si>
  <si>
    <t>หาก M&lt;0 = มีเงินออมไม่เพียงพอต่อการเกษียณ อาจต้องเพิ่มเงินออม (G) หรือ เพิ่มอัตราผลตอบแทน (F) หากไม่เพียงพออาจ</t>
  </si>
  <si>
    <t xml:space="preserve">                      จำเป็นต้องเกษียณช้าลง โดยสามารถปรับอายุที่คาดว่าจะเกษียณ (A) เพิ่มขึ้น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</si>
</sst>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_-* #,##0.0_-;\-* #,##0.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i/>
      <sz val="11"/>
      <color indexed="8"/>
      <name val="Tahoma"/>
      <family val="2"/>
    </font>
    <font>
      <sz val="11"/>
      <color indexed="10"/>
      <name val="Tahoma"/>
      <family val="2"/>
    </font>
    <font>
      <b/>
      <i/>
      <sz val="10"/>
      <color indexed="8"/>
      <name val="Tahoma"/>
      <family val="2"/>
    </font>
    <font>
      <sz val="11"/>
      <color indexed="53"/>
      <name val="Tahoma"/>
      <family val="2"/>
    </font>
    <font>
      <sz val="11"/>
      <color indexed="36"/>
      <name val="Tahoma"/>
      <family val="2"/>
    </font>
    <font>
      <i/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2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1"/>
      <color theme="7" tint="-0.24997000396251678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9" fillId="35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right"/>
    </xf>
    <xf numFmtId="0" fontId="46" fillId="0" borderId="0" xfId="0" applyFont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35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195" fontId="0" fillId="0" borderId="10" xfId="42" applyNumberFormat="1" applyFont="1" applyFill="1" applyBorder="1" applyAlignment="1">
      <alignment/>
    </xf>
    <xf numFmtId="195" fontId="0" fillId="0" borderId="0" xfId="42" applyNumberFormat="1" applyFont="1" applyAlignment="1">
      <alignment/>
    </xf>
    <xf numFmtId="195" fontId="0" fillId="33" borderId="10" xfId="42" applyNumberFormat="1" applyFont="1" applyFill="1" applyBorder="1" applyAlignment="1">
      <alignment/>
    </xf>
    <xf numFmtId="195" fontId="46" fillId="33" borderId="10" xfId="42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 quotePrefix="1">
      <alignment/>
    </xf>
    <xf numFmtId="195" fontId="46" fillId="33" borderId="10" xfId="0" applyNumberFormat="1" applyFont="1" applyFill="1" applyBorder="1" applyAlignment="1">
      <alignment/>
    </xf>
    <xf numFmtId="195" fontId="48" fillId="33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195" fontId="47" fillId="0" borderId="0" xfId="42" applyNumberFormat="1" applyFont="1" applyAlignment="1">
      <alignment/>
    </xf>
    <xf numFmtId="0" fontId="55" fillId="0" borderId="0" xfId="0" applyFont="1" applyAlignment="1">
      <alignment horizontal="left"/>
    </xf>
    <xf numFmtId="195" fontId="47" fillId="0" borderId="0" xfId="0" applyNumberFormat="1" applyFont="1" applyAlignment="1">
      <alignment/>
    </xf>
    <xf numFmtId="195" fontId="56" fillId="0" borderId="0" xfId="42" applyNumberFormat="1" applyFont="1" applyAlignment="1">
      <alignment/>
    </xf>
    <xf numFmtId="195" fontId="57" fillId="0" borderId="0" xfId="42" applyNumberFormat="1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 quotePrefix="1">
      <alignment horizontal="left"/>
    </xf>
    <xf numFmtId="0" fontId="54" fillId="35" borderId="0" xfId="0" applyFont="1" applyFill="1" applyAlignment="1">
      <alignment horizontal="left"/>
    </xf>
    <xf numFmtId="0" fontId="54" fillId="34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195" fontId="54" fillId="0" borderId="0" xfId="42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9" fillId="35" borderId="0" xfId="0" applyFont="1" applyFill="1" applyAlignment="1">
      <alignment/>
    </xf>
    <xf numFmtId="0" fontId="46" fillId="0" borderId="0" xfId="0" applyFont="1" applyFill="1" applyAlignment="1">
      <alignment/>
    </xf>
    <xf numFmtId="3" fontId="60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2</xdr:col>
      <xdr:colOff>752475</xdr:colOff>
      <xdr:row>2</xdr:row>
      <xdr:rowOff>38100</xdr:rowOff>
    </xdr:to>
    <xdr:pic>
      <xdr:nvPicPr>
        <xdr:cNvPr id="1" name="Picture 2" descr="logo eng copy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6667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781050</xdr:colOff>
      <xdr:row>1</xdr:row>
      <xdr:rowOff>266700</xdr:rowOff>
    </xdr:to>
    <xdr:pic>
      <xdr:nvPicPr>
        <xdr:cNvPr id="1" name="Picture 1" descr="logo eng copy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1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0.9921875" style="0" customWidth="1"/>
    <col min="2" max="2" width="7.421875" style="2" customWidth="1"/>
    <col min="3" max="3" width="41.140625" style="0" customWidth="1"/>
    <col min="4" max="4" width="18.421875" style="0" customWidth="1"/>
    <col min="5" max="5" width="4.8515625" style="20" customWidth="1"/>
    <col min="6" max="6" width="44.421875" style="0" customWidth="1"/>
  </cols>
  <sheetData>
    <row r="1" ht="15"/>
    <row r="2" ht="23.25" customHeight="1"/>
    <row r="3" ht="12.75" customHeight="1"/>
    <row r="4" spans="1:6" ht="19.5">
      <c r="A4" s="6"/>
      <c r="B4" s="58" t="s">
        <v>58</v>
      </c>
      <c r="C4" s="6"/>
      <c r="D4" s="6"/>
      <c r="E4" s="17"/>
      <c r="F4" s="6"/>
    </row>
    <row r="6" spans="1:6" ht="15">
      <c r="A6" s="9"/>
      <c r="B6" s="8" t="s">
        <v>1</v>
      </c>
      <c r="C6" s="5"/>
      <c r="D6" s="5"/>
      <c r="E6" s="18"/>
      <c r="F6" s="5"/>
    </row>
    <row r="7" spans="1:5" s="12" customFormat="1" ht="15">
      <c r="A7" s="14"/>
      <c r="B7" s="15"/>
      <c r="E7" s="19"/>
    </row>
    <row r="8" spans="1:6" s="12" customFormat="1" ht="15">
      <c r="A8" s="14"/>
      <c r="B8" s="15"/>
      <c r="C8" s="23" t="s">
        <v>71</v>
      </c>
      <c r="D8" s="25" t="s">
        <v>72</v>
      </c>
      <c r="E8" s="19"/>
      <c r="F8" s="25" t="s">
        <v>20</v>
      </c>
    </row>
    <row r="9" spans="1:5" s="12" customFormat="1" ht="14.25">
      <c r="A9" s="16"/>
      <c r="B9" s="59"/>
      <c r="E9" s="19"/>
    </row>
    <row r="10" spans="2:6" ht="22.5" customHeight="1">
      <c r="B10" s="2">
        <v>1</v>
      </c>
      <c r="C10" s="42" t="s">
        <v>3</v>
      </c>
      <c r="D10" s="11"/>
      <c r="E10" s="10" t="s">
        <v>5</v>
      </c>
      <c r="F10" s="35" t="s">
        <v>42</v>
      </c>
    </row>
    <row r="11" spans="3:6" ht="14.25">
      <c r="C11" s="42"/>
      <c r="D11" s="12"/>
      <c r="F11" s="36"/>
    </row>
    <row r="12" spans="2:6" ht="22.5" customHeight="1">
      <c r="B12" s="2">
        <v>2</v>
      </c>
      <c r="C12" s="42" t="s">
        <v>4</v>
      </c>
      <c r="D12" s="11"/>
      <c r="E12" s="10" t="s">
        <v>6</v>
      </c>
      <c r="F12" s="35" t="s">
        <v>48</v>
      </c>
    </row>
    <row r="13" spans="3:6" ht="14.25">
      <c r="C13" s="42"/>
      <c r="D13" s="12"/>
      <c r="F13" s="36"/>
    </row>
    <row r="14" spans="2:6" ht="22.5" customHeight="1">
      <c r="B14" s="2">
        <v>3</v>
      </c>
      <c r="C14" s="42" t="s">
        <v>22</v>
      </c>
      <c r="D14" s="30"/>
      <c r="E14" s="10" t="s">
        <v>7</v>
      </c>
      <c r="F14" s="35" t="s">
        <v>49</v>
      </c>
    </row>
    <row r="15" spans="4:6" ht="14.25">
      <c r="D15" s="31"/>
      <c r="F15" s="34" t="s">
        <v>47</v>
      </c>
    </row>
    <row r="16" spans="4:6" ht="7.5" customHeight="1">
      <c r="D16" s="31"/>
      <c r="F16" s="34"/>
    </row>
    <row r="17" spans="3:6" ht="22.5" customHeight="1">
      <c r="C17" s="2" t="s">
        <v>8</v>
      </c>
      <c r="D17" s="33"/>
      <c r="E17" s="10" t="s">
        <v>18</v>
      </c>
      <c r="F17" s="45" t="s">
        <v>21</v>
      </c>
    </row>
    <row r="20" spans="1:6" ht="15">
      <c r="A20" s="9"/>
      <c r="B20" s="8" t="s">
        <v>10</v>
      </c>
      <c r="C20" s="5"/>
      <c r="D20" s="5"/>
      <c r="E20" s="18"/>
      <c r="F20" s="5"/>
    </row>
    <row r="22" spans="2:5" ht="22.5" customHeight="1">
      <c r="B22" s="2">
        <v>4</v>
      </c>
      <c r="C22" t="s">
        <v>11</v>
      </c>
      <c r="D22" s="11"/>
      <c r="E22" s="10" t="s">
        <v>12</v>
      </c>
    </row>
    <row r="23" ht="14.25">
      <c r="D23" s="12"/>
    </row>
    <row r="24" spans="2:6" ht="22.5" customHeight="1">
      <c r="B24" s="2">
        <v>5</v>
      </c>
      <c r="C24" t="s">
        <v>17</v>
      </c>
      <c r="D24" s="11"/>
      <c r="E24" s="10" t="s">
        <v>13</v>
      </c>
      <c r="F24" s="34" t="s">
        <v>50</v>
      </c>
    </row>
    <row r="25" ht="14.25">
      <c r="F25" s="37" t="s">
        <v>52</v>
      </c>
    </row>
    <row r="26" ht="14.25">
      <c r="F26" s="37" t="s">
        <v>51</v>
      </c>
    </row>
    <row r="27" ht="14.25">
      <c r="F27" s="37" t="s">
        <v>64</v>
      </c>
    </row>
    <row r="28" ht="14.25">
      <c r="F28" s="34"/>
    </row>
    <row r="29" spans="2:6" ht="22.5" customHeight="1">
      <c r="B29" s="2">
        <v>6</v>
      </c>
      <c r="C29" t="s">
        <v>23</v>
      </c>
      <c r="D29" s="30"/>
      <c r="E29" s="10" t="s">
        <v>14</v>
      </c>
      <c r="F29" s="34" t="s">
        <v>53</v>
      </c>
    </row>
    <row r="30" spans="4:6" ht="14.25">
      <c r="D30" s="31"/>
      <c r="F30" s="34" t="s">
        <v>54</v>
      </c>
    </row>
    <row r="31" spans="4:6" ht="6.75" customHeight="1">
      <c r="D31" s="31"/>
      <c r="F31" s="34"/>
    </row>
    <row r="32" spans="3:6" ht="22.5" customHeight="1">
      <c r="C32" s="13" t="s">
        <v>24</v>
      </c>
      <c r="D32" s="32"/>
      <c r="E32" s="10" t="s">
        <v>19</v>
      </c>
      <c r="F32" s="45" t="s">
        <v>67</v>
      </c>
    </row>
    <row r="34" spans="2:6" ht="22.5" customHeight="1">
      <c r="B34" s="2">
        <v>7</v>
      </c>
      <c r="C34" t="s">
        <v>28</v>
      </c>
      <c r="D34" s="11"/>
      <c r="E34" s="10" t="s">
        <v>2</v>
      </c>
      <c r="F34" s="34" t="s">
        <v>55</v>
      </c>
    </row>
    <row r="36" spans="2:6" ht="22.5" customHeight="1">
      <c r="B36" s="2">
        <v>8</v>
      </c>
      <c r="C36" t="s">
        <v>33</v>
      </c>
      <c r="D36" s="11"/>
      <c r="E36" s="10" t="s">
        <v>25</v>
      </c>
      <c r="F36" s="34" t="s">
        <v>56</v>
      </c>
    </row>
    <row r="38" spans="3:6" ht="22.5" customHeight="1">
      <c r="C38" s="13" t="s">
        <v>30</v>
      </c>
      <c r="D38" s="4"/>
      <c r="E38" s="10" t="s">
        <v>29</v>
      </c>
      <c r="F38" s="45" t="s">
        <v>45</v>
      </c>
    </row>
    <row r="40" spans="3:6" ht="22.5" customHeight="1">
      <c r="C40" s="2" t="s">
        <v>69</v>
      </c>
      <c r="D40" s="38"/>
      <c r="E40" s="10" t="s">
        <v>32</v>
      </c>
      <c r="F40" s="45" t="s">
        <v>57</v>
      </c>
    </row>
    <row r="42" spans="1:6" ht="15">
      <c r="A42" s="9"/>
      <c r="B42" s="8" t="s">
        <v>27</v>
      </c>
      <c r="C42" s="5"/>
      <c r="D42" s="5"/>
      <c r="E42" s="18"/>
      <c r="F42" s="5"/>
    </row>
    <row r="44" spans="2:6" s="1" customFormat="1" ht="22.5" customHeight="1">
      <c r="B44" s="26"/>
      <c r="C44" s="26" t="s">
        <v>70</v>
      </c>
      <c r="D44" s="39"/>
      <c r="E44" s="43" t="s">
        <v>34</v>
      </c>
      <c r="F44" s="45" t="s">
        <v>46</v>
      </c>
    </row>
    <row r="45" ht="27" customHeight="1"/>
    <row r="46" ht="14.25">
      <c r="C46" s="2" t="s">
        <v>68</v>
      </c>
    </row>
    <row r="47" ht="14.25">
      <c r="C47" s="2" t="s">
        <v>73</v>
      </c>
    </row>
    <row r="48" ht="14.25">
      <c r="C48" s="2" t="s">
        <v>74</v>
      </c>
    </row>
    <row r="49" ht="84.75" customHeight="1"/>
    <row r="50" ht="14.25">
      <c r="A50" t="s">
        <v>59</v>
      </c>
    </row>
    <row r="51" ht="14.25">
      <c r="C51" t="s">
        <v>60</v>
      </c>
    </row>
    <row r="61" ht="14.25">
      <c r="D61" s="40"/>
    </row>
    <row r="62" spans="3:4" ht="14.25">
      <c r="C62" s="31"/>
      <c r="D62" s="31"/>
    </row>
    <row r="63" spans="3:4" ht="14.25">
      <c r="C63" s="31"/>
      <c r="D63" s="31"/>
    </row>
    <row r="64" spans="3:4" ht="14.25">
      <c r="C64" s="31"/>
      <c r="D64" s="31"/>
    </row>
    <row r="65" spans="3:4" ht="14.25">
      <c r="C65" s="31"/>
      <c r="D65" s="31"/>
    </row>
    <row r="66" spans="3:4" ht="14.25">
      <c r="C66" s="31"/>
      <c r="D66" s="31"/>
    </row>
    <row r="67" spans="3:4" ht="14.25">
      <c r="C67" s="31"/>
      <c r="D67" s="31"/>
    </row>
    <row r="68" spans="3:4" ht="14.25">
      <c r="C68" s="31"/>
      <c r="D68" s="31"/>
    </row>
    <row r="69" spans="3:4" ht="14.25">
      <c r="C69" s="31"/>
      <c r="D69" s="31"/>
    </row>
    <row r="70" spans="3:4" ht="14.25">
      <c r="C70" s="31"/>
      <c r="D70" s="31"/>
    </row>
    <row r="71" spans="3:4" ht="14.25">
      <c r="C71" s="31"/>
      <c r="D71" s="31"/>
    </row>
    <row r="72" spans="3:4" ht="14.25">
      <c r="C72" s="31"/>
      <c r="D72" s="31"/>
    </row>
    <row r="73" spans="3:4" ht="14.25">
      <c r="C73" s="31"/>
      <c r="D73" s="31"/>
    </row>
    <row r="74" spans="3:4" ht="14.25">
      <c r="C74" s="31"/>
      <c r="D74" s="31"/>
    </row>
    <row r="75" spans="3:4" ht="14.25">
      <c r="C75" s="31"/>
      <c r="D75" s="31"/>
    </row>
    <row r="76" spans="3:4" ht="14.25">
      <c r="C76" s="31"/>
      <c r="D76" s="31"/>
    </row>
    <row r="77" spans="3:4" ht="14.25">
      <c r="C77" s="31"/>
      <c r="D77" s="31"/>
    </row>
    <row r="78" spans="3:4" ht="14.25">
      <c r="C78" s="31"/>
      <c r="D78" s="31"/>
    </row>
    <row r="79" spans="3:4" ht="14.25">
      <c r="C79" s="31"/>
      <c r="D79" s="31"/>
    </row>
    <row r="80" spans="3:4" ht="14.25">
      <c r="C80" s="31"/>
      <c r="D80" s="31"/>
    </row>
    <row r="81" spans="3:4" ht="14.25">
      <c r="C81" s="31"/>
      <c r="D81" s="31"/>
    </row>
    <row r="82" spans="3:4" ht="14.25">
      <c r="C82" s="31"/>
      <c r="D82" s="31"/>
    </row>
    <row r="83" spans="3:4" ht="14.25">
      <c r="C83" s="31"/>
      <c r="D83" s="31"/>
    </row>
    <row r="84" spans="3:4" ht="14.25">
      <c r="C84" s="31"/>
      <c r="D84" s="31"/>
    </row>
    <row r="85" spans="3:4" ht="14.25">
      <c r="C85" s="31"/>
      <c r="D85" s="31"/>
    </row>
    <row r="86" spans="3:4" ht="14.25">
      <c r="C86" s="31"/>
      <c r="D86" s="31"/>
    </row>
    <row r="87" spans="3:4" ht="14.25">
      <c r="C87" s="31"/>
      <c r="D87" s="31"/>
    </row>
    <row r="88" spans="3:4" ht="14.25">
      <c r="C88" s="31"/>
      <c r="D88" s="31"/>
    </row>
    <row r="89" spans="3:4" ht="14.25">
      <c r="C89" s="31"/>
      <c r="D89" s="31"/>
    </row>
    <row r="90" spans="3:4" ht="14.25">
      <c r="C90" s="31"/>
      <c r="D90" s="31"/>
    </row>
    <row r="91" spans="3:4" ht="14.25">
      <c r="C91" s="41"/>
      <c r="D91" s="41"/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9"/>
  <sheetViews>
    <sheetView zoomScalePageLayoutView="0" workbookViewId="0" topLeftCell="A37">
      <selection activeCell="F17" sqref="F17"/>
    </sheetView>
  </sheetViews>
  <sheetFormatPr defaultColWidth="9.140625" defaultRowHeight="15"/>
  <cols>
    <col min="1" max="1" width="0.9921875" style="0" customWidth="1"/>
    <col min="2" max="2" width="7.421875" style="2" customWidth="1"/>
    <col min="3" max="3" width="41.140625" style="0" customWidth="1"/>
    <col min="4" max="4" width="18.421875" style="0" customWidth="1"/>
    <col min="5" max="5" width="3.421875" style="20" customWidth="1"/>
    <col min="6" max="6" width="44.57421875" style="50" customWidth="1"/>
  </cols>
  <sheetData>
    <row r="1" ht="15"/>
    <row r="2" ht="23.25" customHeight="1"/>
    <row r="3" ht="12.75" customHeight="1"/>
    <row r="4" spans="1:6" ht="19.5">
      <c r="A4" s="6"/>
      <c r="B4" s="58" t="s">
        <v>58</v>
      </c>
      <c r="C4" s="6"/>
      <c r="D4" s="6"/>
      <c r="E4" s="17"/>
      <c r="F4" s="53"/>
    </row>
    <row r="6" spans="1:6" ht="15">
      <c r="A6" s="9"/>
      <c r="B6" s="8" t="s">
        <v>1</v>
      </c>
      <c r="C6" s="5"/>
      <c r="D6" s="5"/>
      <c r="E6" s="18"/>
      <c r="F6" s="54"/>
    </row>
    <row r="7" spans="1:6" s="12" customFormat="1" ht="15">
      <c r="A7" s="14"/>
      <c r="B7" s="15"/>
      <c r="E7" s="19"/>
      <c r="F7" s="55"/>
    </row>
    <row r="8" spans="1:6" s="12" customFormat="1" ht="15">
      <c r="A8" s="14"/>
      <c r="B8" s="15"/>
      <c r="C8" s="23" t="s">
        <v>71</v>
      </c>
      <c r="D8" s="25" t="s">
        <v>72</v>
      </c>
      <c r="E8" s="19"/>
      <c r="F8" s="25" t="s">
        <v>20</v>
      </c>
    </row>
    <row r="9" spans="1:6" s="12" customFormat="1" ht="14.25">
      <c r="A9" s="16"/>
      <c r="B9" s="59"/>
      <c r="E9" s="19"/>
      <c r="F9" s="55"/>
    </row>
    <row r="10" spans="2:6" ht="22.5" customHeight="1">
      <c r="B10" s="2">
        <v>1</v>
      </c>
      <c r="C10" t="s">
        <v>3</v>
      </c>
      <c r="D10" s="11">
        <v>60</v>
      </c>
      <c r="E10" s="10" t="s">
        <v>5</v>
      </c>
      <c r="F10" s="49" t="s">
        <v>42</v>
      </c>
    </row>
    <row r="11" ht="14.25">
      <c r="D11" s="12"/>
    </row>
    <row r="12" spans="2:6" ht="22.5" customHeight="1">
      <c r="B12" s="2">
        <v>2</v>
      </c>
      <c r="C12" t="s">
        <v>4</v>
      </c>
      <c r="D12" s="11">
        <v>80</v>
      </c>
      <c r="E12" s="10" t="s">
        <v>6</v>
      </c>
      <c r="F12" s="49" t="s">
        <v>48</v>
      </c>
    </row>
    <row r="13" ht="14.25">
      <c r="D13" s="12"/>
    </row>
    <row r="14" spans="2:6" ht="22.5" customHeight="1">
      <c r="B14" s="2">
        <v>3</v>
      </c>
      <c r="C14" t="s">
        <v>22</v>
      </c>
      <c r="D14" s="30">
        <f>20000*12</f>
        <v>240000</v>
      </c>
      <c r="E14" s="10" t="s">
        <v>7</v>
      </c>
      <c r="F14" s="49" t="s">
        <v>49</v>
      </c>
    </row>
    <row r="15" spans="4:6" ht="14.25">
      <c r="D15" s="31"/>
      <c r="F15" s="51" t="s">
        <v>47</v>
      </c>
    </row>
    <row r="16" spans="4:6" ht="7.5" customHeight="1">
      <c r="D16" s="31"/>
      <c r="F16" s="51"/>
    </row>
    <row r="17" spans="3:6" ht="22.5" customHeight="1">
      <c r="C17" s="2" t="s">
        <v>8</v>
      </c>
      <c r="D17" s="33">
        <f>(D12-D10)*D14</f>
        <v>4800000</v>
      </c>
      <c r="E17" s="10" t="s">
        <v>18</v>
      </c>
      <c r="F17" s="45" t="s">
        <v>21</v>
      </c>
    </row>
    <row r="20" spans="1:6" ht="15">
      <c r="A20" s="9"/>
      <c r="B20" s="8" t="s">
        <v>10</v>
      </c>
      <c r="C20" s="5"/>
      <c r="D20" s="5"/>
      <c r="E20" s="18"/>
      <c r="F20" s="54"/>
    </row>
    <row r="22" spans="2:5" ht="22.5" customHeight="1">
      <c r="B22" s="2">
        <v>4</v>
      </c>
      <c r="C22" t="s">
        <v>11</v>
      </c>
      <c r="D22" s="11">
        <v>40</v>
      </c>
      <c r="E22" s="10" t="s">
        <v>12</v>
      </c>
    </row>
    <row r="23" ht="14.25">
      <c r="D23" s="12"/>
    </row>
    <row r="24" spans="2:6" ht="22.5" customHeight="1">
      <c r="B24" s="2">
        <v>5</v>
      </c>
      <c r="C24" t="s">
        <v>17</v>
      </c>
      <c r="D24" s="11">
        <v>5</v>
      </c>
      <c r="E24" s="10" t="s">
        <v>13</v>
      </c>
      <c r="F24" s="51" t="s">
        <v>50</v>
      </c>
    </row>
    <row r="25" ht="14.25">
      <c r="F25" s="52" t="s">
        <v>52</v>
      </c>
    </row>
    <row r="26" ht="14.25">
      <c r="F26" s="52" t="s">
        <v>51</v>
      </c>
    </row>
    <row r="27" ht="14.25">
      <c r="F27" s="52" t="s">
        <v>64</v>
      </c>
    </row>
    <row r="28" ht="14.25">
      <c r="F28" s="51"/>
    </row>
    <row r="29" spans="2:6" ht="22.5" customHeight="1">
      <c r="B29" s="2">
        <v>6</v>
      </c>
      <c r="C29" t="s">
        <v>23</v>
      </c>
      <c r="D29" s="30">
        <v>100000</v>
      </c>
      <c r="E29" s="10" t="s">
        <v>14</v>
      </c>
      <c r="F29" s="51" t="s">
        <v>53</v>
      </c>
    </row>
    <row r="30" spans="4:6" ht="14.25">
      <c r="D30" s="31"/>
      <c r="F30" s="51" t="s">
        <v>54</v>
      </c>
    </row>
    <row r="31" spans="4:6" ht="6.75" customHeight="1">
      <c r="D31" s="31"/>
      <c r="F31" s="51"/>
    </row>
    <row r="32" spans="3:6" ht="22.5" customHeight="1">
      <c r="C32" s="13" t="s">
        <v>24</v>
      </c>
      <c r="D32" s="32">
        <f>(D29*(D10-D22))*(1+((D24/200)*(D10-D22)))</f>
        <v>3000000</v>
      </c>
      <c r="E32" s="10" t="s">
        <v>19</v>
      </c>
      <c r="F32" s="45" t="s">
        <v>67</v>
      </c>
    </row>
    <row r="33" spans="4:6" ht="14.25">
      <c r="D33" s="44"/>
      <c r="F33" s="56"/>
    </row>
    <row r="34" spans="2:6" ht="22.5" customHeight="1">
      <c r="B34" s="2">
        <v>7</v>
      </c>
      <c r="C34" t="s">
        <v>28</v>
      </c>
      <c r="D34" s="30">
        <v>200000</v>
      </c>
      <c r="E34" s="10" t="s">
        <v>2</v>
      </c>
      <c r="F34" s="51" t="s">
        <v>55</v>
      </c>
    </row>
    <row r="36" spans="2:6" ht="22.5" customHeight="1">
      <c r="B36" s="2">
        <v>8</v>
      </c>
      <c r="C36" t="s">
        <v>33</v>
      </c>
      <c r="D36" s="11">
        <v>10</v>
      </c>
      <c r="E36" s="10" t="s">
        <v>25</v>
      </c>
      <c r="F36" s="51" t="s">
        <v>56</v>
      </c>
    </row>
    <row r="38" spans="3:6" ht="22.5" customHeight="1">
      <c r="C38" s="13" t="s">
        <v>30</v>
      </c>
      <c r="D38" s="32">
        <f>D34*D36</f>
        <v>2000000</v>
      </c>
      <c r="E38" s="10" t="s">
        <v>29</v>
      </c>
      <c r="F38" s="45" t="s">
        <v>45</v>
      </c>
    </row>
    <row r="39" ht="14.25">
      <c r="F39" s="57"/>
    </row>
    <row r="40" spans="3:6" ht="22.5" customHeight="1">
      <c r="C40" s="2" t="s">
        <v>44</v>
      </c>
      <c r="D40" s="38">
        <f>D32-D38</f>
        <v>1000000</v>
      </c>
      <c r="E40" s="10" t="s">
        <v>32</v>
      </c>
      <c r="F40" s="45" t="s">
        <v>57</v>
      </c>
    </row>
    <row r="42" spans="1:6" ht="15">
      <c r="A42" s="9"/>
      <c r="B42" s="8" t="s">
        <v>27</v>
      </c>
      <c r="C42" s="5"/>
      <c r="D42" s="5"/>
      <c r="E42" s="18"/>
      <c r="F42" s="54"/>
    </row>
    <row r="44" spans="2:6" s="1" customFormat="1" ht="22.5" customHeight="1">
      <c r="B44" s="26"/>
      <c r="C44" s="26" t="s">
        <v>27</v>
      </c>
      <c r="D44" s="60">
        <f>D40-D17</f>
        <v>-3800000</v>
      </c>
      <c r="E44" s="43" t="s">
        <v>34</v>
      </c>
      <c r="F44" s="45" t="s">
        <v>46</v>
      </c>
    </row>
    <row r="46" ht="14.25">
      <c r="C46" t="s">
        <v>63</v>
      </c>
    </row>
    <row r="47" ht="14.25">
      <c r="C47" t="s">
        <v>61</v>
      </c>
    </row>
    <row r="48" ht="14.25">
      <c r="C48" t="s">
        <v>62</v>
      </c>
    </row>
    <row r="50" ht="14.25">
      <c r="A50" t="s">
        <v>59</v>
      </c>
    </row>
    <row r="51" ht="14.25">
      <c r="C51" t="s">
        <v>60</v>
      </c>
    </row>
    <row r="61" ht="14.25">
      <c r="D61" s="40">
        <f>D24/100</f>
        <v>0.05</v>
      </c>
    </row>
    <row r="62" spans="2:4" ht="14.25">
      <c r="B62" s="2">
        <v>1</v>
      </c>
      <c r="C62" s="31">
        <f>$D$29</f>
        <v>100000</v>
      </c>
      <c r="D62" s="31">
        <f>C62*(1+$D$61)^B62</f>
        <v>105000</v>
      </c>
    </row>
    <row r="63" spans="2:4" ht="14.25">
      <c r="B63" s="2">
        <f>B62+1</f>
        <v>2</v>
      </c>
      <c r="C63" s="31">
        <f aca="true" t="shared" si="0" ref="C63:C90">$D$29</f>
        <v>100000</v>
      </c>
      <c r="D63" s="31">
        <f aca="true" t="shared" si="1" ref="D63:D89">C63*(1+$D$61)^B63</f>
        <v>110250</v>
      </c>
    </row>
    <row r="64" spans="2:4" ht="14.25">
      <c r="B64" s="2">
        <f aca="true" t="shared" si="2" ref="B64:B90">B63+1</f>
        <v>3</v>
      </c>
      <c r="C64" s="31">
        <f t="shared" si="0"/>
        <v>100000</v>
      </c>
      <c r="D64" s="31">
        <f t="shared" si="1"/>
        <v>115762.50000000001</v>
      </c>
    </row>
    <row r="65" spans="2:4" ht="14.25">
      <c r="B65" s="2">
        <f t="shared" si="2"/>
        <v>4</v>
      </c>
      <c r="C65" s="31">
        <f t="shared" si="0"/>
        <v>100000</v>
      </c>
      <c r="D65" s="31">
        <f t="shared" si="1"/>
        <v>121550.625</v>
      </c>
    </row>
    <row r="66" spans="2:4" ht="14.25">
      <c r="B66" s="2">
        <f t="shared" si="2"/>
        <v>5</v>
      </c>
      <c r="C66" s="31">
        <f t="shared" si="0"/>
        <v>100000</v>
      </c>
      <c r="D66" s="31">
        <f t="shared" si="1"/>
        <v>127628.15625000001</v>
      </c>
    </row>
    <row r="67" spans="2:4" ht="14.25">
      <c r="B67" s="2">
        <f t="shared" si="2"/>
        <v>6</v>
      </c>
      <c r="C67" s="31">
        <f t="shared" si="0"/>
        <v>100000</v>
      </c>
      <c r="D67" s="31">
        <f t="shared" si="1"/>
        <v>134009.5640625</v>
      </c>
    </row>
    <row r="68" spans="2:4" ht="14.25">
      <c r="B68" s="2">
        <f t="shared" si="2"/>
        <v>7</v>
      </c>
      <c r="C68" s="31">
        <f t="shared" si="0"/>
        <v>100000</v>
      </c>
      <c r="D68" s="31">
        <f t="shared" si="1"/>
        <v>140710.04226562503</v>
      </c>
    </row>
    <row r="69" spans="2:4" ht="14.25">
      <c r="B69" s="2">
        <f t="shared" si="2"/>
        <v>8</v>
      </c>
      <c r="C69" s="31">
        <f t="shared" si="0"/>
        <v>100000</v>
      </c>
      <c r="D69" s="31">
        <f t="shared" si="1"/>
        <v>147745.54437890626</v>
      </c>
    </row>
    <row r="70" spans="2:4" ht="14.25">
      <c r="B70" s="2">
        <f t="shared" si="2"/>
        <v>9</v>
      </c>
      <c r="C70" s="31">
        <f t="shared" si="0"/>
        <v>100000</v>
      </c>
      <c r="D70" s="31">
        <f t="shared" si="1"/>
        <v>155132.82159785158</v>
      </c>
    </row>
    <row r="71" spans="2:4" ht="14.25">
      <c r="B71" s="2">
        <f t="shared" si="2"/>
        <v>10</v>
      </c>
      <c r="C71" s="31">
        <f t="shared" si="0"/>
        <v>100000</v>
      </c>
      <c r="D71" s="31">
        <f t="shared" si="1"/>
        <v>162889.46267774416</v>
      </c>
    </row>
    <row r="72" spans="2:4" ht="14.25">
      <c r="B72" s="2">
        <f t="shared" si="2"/>
        <v>11</v>
      </c>
      <c r="C72" s="31">
        <f t="shared" si="0"/>
        <v>100000</v>
      </c>
      <c r="D72" s="31">
        <f t="shared" si="1"/>
        <v>171033.93581163138</v>
      </c>
    </row>
    <row r="73" spans="2:4" ht="14.25">
      <c r="B73" s="2">
        <f t="shared" si="2"/>
        <v>12</v>
      </c>
      <c r="C73" s="31">
        <f t="shared" si="0"/>
        <v>100000</v>
      </c>
      <c r="D73" s="31">
        <f t="shared" si="1"/>
        <v>179585.63260221292</v>
      </c>
    </row>
    <row r="74" spans="2:4" ht="14.25">
      <c r="B74" s="2">
        <f t="shared" si="2"/>
        <v>13</v>
      </c>
      <c r="C74" s="31">
        <f t="shared" si="0"/>
        <v>100000</v>
      </c>
      <c r="D74" s="31">
        <f t="shared" si="1"/>
        <v>188564.9142323236</v>
      </c>
    </row>
    <row r="75" spans="2:4" ht="14.25">
      <c r="B75" s="2">
        <f t="shared" si="2"/>
        <v>14</v>
      </c>
      <c r="C75" s="31">
        <f t="shared" si="0"/>
        <v>100000</v>
      </c>
      <c r="D75" s="31">
        <f t="shared" si="1"/>
        <v>197993.15994393974</v>
      </c>
    </row>
    <row r="76" spans="2:4" ht="14.25">
      <c r="B76" s="2">
        <f t="shared" si="2"/>
        <v>15</v>
      </c>
      <c r="C76" s="31">
        <f t="shared" si="0"/>
        <v>100000</v>
      </c>
      <c r="D76" s="31">
        <f t="shared" si="1"/>
        <v>207892.81794113677</v>
      </c>
    </row>
    <row r="77" spans="2:4" ht="14.25">
      <c r="B77" s="2">
        <f t="shared" si="2"/>
        <v>16</v>
      </c>
      <c r="C77" s="31">
        <f t="shared" si="0"/>
        <v>100000</v>
      </c>
      <c r="D77" s="31">
        <f t="shared" si="1"/>
        <v>218287.4588381936</v>
      </c>
    </row>
    <row r="78" spans="2:4" ht="14.25">
      <c r="B78" s="2">
        <f t="shared" si="2"/>
        <v>17</v>
      </c>
      <c r="C78" s="31">
        <f t="shared" si="0"/>
        <v>100000</v>
      </c>
      <c r="D78" s="31">
        <f t="shared" si="1"/>
        <v>229201.83178010333</v>
      </c>
    </row>
    <row r="79" spans="2:4" ht="14.25">
      <c r="B79" s="2">
        <f t="shared" si="2"/>
        <v>18</v>
      </c>
      <c r="C79" s="31">
        <f t="shared" si="0"/>
        <v>100000</v>
      </c>
      <c r="D79" s="31">
        <f t="shared" si="1"/>
        <v>240661.92336910847</v>
      </c>
    </row>
    <row r="80" spans="2:4" ht="14.25">
      <c r="B80" s="2">
        <f t="shared" si="2"/>
        <v>19</v>
      </c>
      <c r="C80" s="31">
        <f t="shared" si="0"/>
        <v>100000</v>
      </c>
      <c r="D80" s="31">
        <f t="shared" si="1"/>
        <v>252695.0195375639</v>
      </c>
    </row>
    <row r="81" spans="2:4" ht="14.25">
      <c r="B81" s="2">
        <f t="shared" si="2"/>
        <v>20</v>
      </c>
      <c r="C81" s="31">
        <f t="shared" si="0"/>
        <v>100000</v>
      </c>
      <c r="D81" s="31">
        <f t="shared" si="1"/>
        <v>265329.77051444206</v>
      </c>
    </row>
    <row r="82" spans="2:4" ht="14.25">
      <c r="B82" s="2">
        <f t="shared" si="2"/>
        <v>21</v>
      </c>
      <c r="C82" s="31">
        <f t="shared" si="0"/>
        <v>100000</v>
      </c>
      <c r="D82" s="31">
        <f t="shared" si="1"/>
        <v>278596.2590401642</v>
      </c>
    </row>
    <row r="83" spans="2:4" ht="14.25">
      <c r="B83" s="2">
        <f t="shared" si="2"/>
        <v>22</v>
      </c>
      <c r="C83" s="31">
        <f t="shared" si="0"/>
        <v>100000</v>
      </c>
      <c r="D83" s="31">
        <f t="shared" si="1"/>
        <v>292526.0719921724</v>
      </c>
    </row>
    <row r="84" spans="2:4" ht="14.25">
      <c r="B84" s="2">
        <f t="shared" si="2"/>
        <v>23</v>
      </c>
      <c r="C84" s="31">
        <f t="shared" si="0"/>
        <v>100000</v>
      </c>
      <c r="D84" s="31">
        <f t="shared" si="1"/>
        <v>307152.37559178105</v>
      </c>
    </row>
    <row r="85" spans="2:4" ht="14.25">
      <c r="B85" s="2">
        <f t="shared" si="2"/>
        <v>24</v>
      </c>
      <c r="C85" s="31">
        <f t="shared" si="0"/>
        <v>100000</v>
      </c>
      <c r="D85" s="31">
        <f t="shared" si="1"/>
        <v>322509.99437137006</v>
      </c>
    </row>
    <row r="86" spans="2:4" ht="14.25">
      <c r="B86" s="2">
        <f t="shared" si="2"/>
        <v>25</v>
      </c>
      <c r="C86" s="31">
        <f t="shared" si="0"/>
        <v>100000</v>
      </c>
      <c r="D86" s="31">
        <f t="shared" si="1"/>
        <v>338635.4940899386</v>
      </c>
    </row>
    <row r="87" spans="2:4" ht="14.25">
      <c r="B87" s="2">
        <f t="shared" si="2"/>
        <v>26</v>
      </c>
      <c r="C87" s="31">
        <f t="shared" si="0"/>
        <v>100000</v>
      </c>
      <c r="D87" s="31">
        <f t="shared" si="1"/>
        <v>355567.26879443554</v>
      </c>
    </row>
    <row r="88" spans="2:4" ht="14.25">
      <c r="B88" s="2">
        <f t="shared" si="2"/>
        <v>27</v>
      </c>
      <c r="C88" s="31">
        <f t="shared" si="0"/>
        <v>100000</v>
      </c>
      <c r="D88" s="31">
        <f t="shared" si="1"/>
        <v>373345.63223415735</v>
      </c>
    </row>
    <row r="89" spans="2:4" ht="14.25">
      <c r="B89" s="2">
        <f t="shared" si="2"/>
        <v>28</v>
      </c>
      <c r="C89" s="31">
        <f t="shared" si="0"/>
        <v>100000</v>
      </c>
      <c r="D89" s="31">
        <f t="shared" si="1"/>
        <v>392012.9138458651</v>
      </c>
    </row>
    <row r="90" spans="2:4" ht="14.25">
      <c r="B90" s="2">
        <f t="shared" si="2"/>
        <v>29</v>
      </c>
      <c r="C90" s="31">
        <f t="shared" si="0"/>
        <v>100000</v>
      </c>
      <c r="D90" s="31">
        <f>C90*(1+$D$61)^B90</f>
        <v>411613.5595381585</v>
      </c>
    </row>
    <row r="91" spans="3:4" ht="14.25">
      <c r="C91" s="41">
        <f>SUM(C62:C90)</f>
        <v>2900000</v>
      </c>
      <c r="D91" s="46">
        <f>SUM(D62:D90)</f>
        <v>6543884.750301326</v>
      </c>
    </row>
    <row r="95" ht="14.25">
      <c r="C95" t="s">
        <v>65</v>
      </c>
    </row>
    <row r="96" ht="14.25">
      <c r="C96" s="47">
        <f>D29*(((1+(D24/100))^(D10-D22))-1)/(D24/100)</f>
        <v>3306595.4102888415</v>
      </c>
    </row>
    <row r="98" ht="14.25">
      <c r="C98" t="s">
        <v>66</v>
      </c>
    </row>
    <row r="99" ht="14.25">
      <c r="C99" s="48">
        <f>(D29*(D10-D22))*(1+((D24/200)*(D10-D22)))</f>
        <v>3000000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6">
      <selection activeCell="C23" sqref="C23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41.140625" style="0" customWidth="1"/>
    <col min="4" max="4" width="18.421875" style="0" customWidth="1"/>
    <col min="5" max="5" width="3.421875" style="24" customWidth="1"/>
    <col min="6" max="6" width="29.421875" style="0" customWidth="1"/>
  </cols>
  <sheetData>
    <row r="3" spans="1:6" ht="19.5">
      <c r="A3" s="6"/>
      <c r="B3" s="7" t="s">
        <v>0</v>
      </c>
      <c r="C3" s="6"/>
      <c r="D3" s="6"/>
      <c r="E3" s="21"/>
      <c r="F3" s="6"/>
    </row>
    <row r="5" spans="1:6" ht="15">
      <c r="A5" s="9"/>
      <c r="B5" s="8" t="s">
        <v>1</v>
      </c>
      <c r="C5" s="5"/>
      <c r="D5" s="5"/>
      <c r="E5" s="22"/>
      <c r="F5" s="5"/>
    </row>
    <row r="6" spans="1:5" s="12" customFormat="1" ht="15">
      <c r="A6" s="14"/>
      <c r="B6" s="15"/>
      <c r="E6" s="23"/>
    </row>
    <row r="7" spans="1:6" s="12" customFormat="1" ht="15">
      <c r="A7" s="14"/>
      <c r="B7" s="15"/>
      <c r="E7" s="23"/>
      <c r="F7" s="25" t="s">
        <v>20</v>
      </c>
    </row>
    <row r="8" spans="1:5" s="12" customFormat="1" ht="14.25">
      <c r="A8" s="16"/>
      <c r="E8" s="23"/>
    </row>
    <row r="9" spans="2:6" ht="14.25">
      <c r="B9">
        <v>1</v>
      </c>
      <c r="C9" t="s">
        <v>3</v>
      </c>
      <c r="D9" s="11">
        <v>60</v>
      </c>
      <c r="E9" s="3" t="s">
        <v>5</v>
      </c>
      <c r="F9" s="29" t="s">
        <v>42</v>
      </c>
    </row>
    <row r="10" ht="14.25">
      <c r="D10" s="12"/>
    </row>
    <row r="11" spans="2:5" ht="14.25">
      <c r="B11">
        <v>2</v>
      </c>
      <c r="C11" t="s">
        <v>4</v>
      </c>
      <c r="D11" s="11">
        <v>70</v>
      </c>
      <c r="E11" s="3" t="s">
        <v>6</v>
      </c>
    </row>
    <row r="12" ht="14.25">
      <c r="D12" s="12"/>
    </row>
    <row r="13" spans="2:5" ht="14.25">
      <c r="B13">
        <v>3</v>
      </c>
      <c r="C13" t="s">
        <v>22</v>
      </c>
      <c r="D13" s="30">
        <f>20000*12</f>
        <v>240000</v>
      </c>
      <c r="E13" s="3" t="s">
        <v>7</v>
      </c>
    </row>
    <row r="14" ht="14.25">
      <c r="D14" s="31"/>
    </row>
    <row r="15" spans="3:6" ht="14.25">
      <c r="C15" s="13" t="s">
        <v>9</v>
      </c>
      <c r="D15" s="32">
        <f>(D11-D9)*D13</f>
        <v>2400000</v>
      </c>
      <c r="E15" s="3" t="s">
        <v>18</v>
      </c>
      <c r="F15" s="3" t="s">
        <v>21</v>
      </c>
    </row>
    <row r="18" spans="1:6" ht="15">
      <c r="A18" s="9"/>
      <c r="B18" s="8" t="s">
        <v>10</v>
      </c>
      <c r="C18" s="5"/>
      <c r="D18" s="5"/>
      <c r="E18" s="22"/>
      <c r="F18" s="5"/>
    </row>
    <row r="20" spans="2:5" ht="14.25">
      <c r="B20">
        <v>4</v>
      </c>
      <c r="C20" t="s">
        <v>11</v>
      </c>
      <c r="D20" s="11"/>
      <c r="E20" s="3" t="s">
        <v>12</v>
      </c>
    </row>
    <row r="21" ht="14.25">
      <c r="D21" s="12"/>
    </row>
    <row r="22" spans="2:5" ht="14.25">
      <c r="B22">
        <v>5</v>
      </c>
      <c r="C22" t="s">
        <v>43</v>
      </c>
      <c r="D22" s="11"/>
      <c r="E22" s="3" t="s">
        <v>13</v>
      </c>
    </row>
    <row r="23" ht="14.25">
      <c r="D23" s="12"/>
    </row>
    <row r="24" spans="2:5" ht="14.25">
      <c r="B24">
        <v>6</v>
      </c>
      <c r="C24" t="s">
        <v>17</v>
      </c>
      <c r="D24" s="11"/>
      <c r="E24" s="3" t="s">
        <v>14</v>
      </c>
    </row>
    <row r="26" spans="3:6" ht="14.25">
      <c r="C26" s="13" t="s">
        <v>15</v>
      </c>
      <c r="D26" s="4"/>
      <c r="E26" s="3" t="s">
        <v>19</v>
      </c>
      <c r="F26" s="3" t="s">
        <v>16</v>
      </c>
    </row>
    <row r="28" spans="2:5" ht="14.25">
      <c r="B28">
        <v>7</v>
      </c>
      <c r="C28" t="s">
        <v>23</v>
      </c>
      <c r="D28" s="11"/>
      <c r="E28" s="3" t="s">
        <v>2</v>
      </c>
    </row>
    <row r="30" spans="3:6" ht="14.25">
      <c r="C30" s="13" t="s">
        <v>24</v>
      </c>
      <c r="D30" s="4"/>
      <c r="E30" s="3" t="s">
        <v>25</v>
      </c>
      <c r="F30" s="3" t="s">
        <v>26</v>
      </c>
    </row>
    <row r="32" spans="2:5" ht="14.25">
      <c r="B32">
        <v>8</v>
      </c>
      <c r="C32" t="s">
        <v>28</v>
      </c>
      <c r="D32" s="11"/>
      <c r="E32" s="3" t="s">
        <v>29</v>
      </c>
    </row>
    <row r="34" spans="2:5" ht="14.25">
      <c r="B34">
        <v>9</v>
      </c>
      <c r="C34" t="s">
        <v>33</v>
      </c>
      <c r="D34" s="11"/>
      <c r="E34" s="3" t="s">
        <v>32</v>
      </c>
    </row>
    <row r="36" spans="3:6" ht="14.25">
      <c r="C36" s="13" t="s">
        <v>30</v>
      </c>
      <c r="D36" s="4"/>
      <c r="E36" s="3" t="s">
        <v>34</v>
      </c>
      <c r="F36" s="3" t="s">
        <v>35</v>
      </c>
    </row>
    <row r="38" spans="3:6" ht="14.25">
      <c r="C38" s="13" t="s">
        <v>31</v>
      </c>
      <c r="D38" s="4"/>
      <c r="E38" s="3" t="s">
        <v>36</v>
      </c>
      <c r="F38" s="3" t="s">
        <v>37</v>
      </c>
    </row>
    <row r="40" spans="1:6" ht="15">
      <c r="A40" s="9"/>
      <c r="B40" s="8" t="s">
        <v>27</v>
      </c>
      <c r="C40" s="5"/>
      <c r="D40" s="5"/>
      <c r="E40" s="22"/>
      <c r="F40" s="5"/>
    </row>
    <row r="42" spans="2:6" s="1" customFormat="1" ht="15">
      <c r="B42" s="1">
        <v>10</v>
      </c>
      <c r="C42" s="26" t="s">
        <v>27</v>
      </c>
      <c r="D42" s="27"/>
      <c r="E42" s="28" t="s">
        <v>38</v>
      </c>
      <c r="F42" s="28" t="s">
        <v>39</v>
      </c>
    </row>
    <row r="44" ht="14.25">
      <c r="C44" t="s">
        <v>40</v>
      </c>
    </row>
    <row r="45" ht="14.25">
      <c r="C45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</dc:creator>
  <cp:keywords/>
  <dc:description/>
  <cp:lastModifiedBy>nopnapa</cp:lastModifiedBy>
  <cp:lastPrinted>2011-05-25T07:36:38Z</cp:lastPrinted>
  <dcterms:created xsi:type="dcterms:W3CDTF">2011-03-01T02:42:27Z</dcterms:created>
  <dcterms:modified xsi:type="dcterms:W3CDTF">2011-05-25T08:25:30Z</dcterms:modified>
  <cp:category/>
  <cp:version/>
  <cp:contentType/>
  <cp:contentStatus/>
</cp:coreProperties>
</file>